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4170" windowHeight="4905" activeTab="1"/>
  </bookViews>
  <sheets>
    <sheet name="GASMES" sheetId="1" r:id="rId1"/>
    <sheet name="GASTO" sheetId="2" r:id="rId2"/>
  </sheets>
  <definedNames>
    <definedName name="_xlnm.Print_Titles" localSheetId="1">'GASTO'!$1:$6</definedName>
  </definedNames>
  <calcPr fullCalcOnLoad="1"/>
</workbook>
</file>

<file path=xl/sharedStrings.xml><?xml version="1.0" encoding="utf-8"?>
<sst xmlns="http://schemas.openxmlformats.org/spreadsheetml/2006/main" count="1609" uniqueCount="700">
  <si>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</si>
  <si>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</si>
  <si>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</si>
  <si>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</si>
  <si>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</si>
  <si>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</si>
  <si>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</si>
  <si>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</si>
  <si>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</si>
  <si>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</si>
  <si>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ACUMULADO</t>
  </si>
  <si>
    <t>CODIGO</t>
  </si>
  <si>
    <t>CUENTA</t>
  </si>
  <si>
    <t>MODIFICACION</t>
  </si>
  <si>
    <t>GIROS</t>
  </si>
  <si>
    <t>MODIFICACIONES</t>
  </si>
  <si>
    <t>31</t>
  </si>
  <si>
    <t>GASTOS DE FUNCIONAMIENTO</t>
  </si>
  <si>
    <t>311</t>
  </si>
  <si>
    <t>ADMINISTRATIVOS</t>
  </si>
  <si>
    <t>31101</t>
  </si>
  <si>
    <t>SERVICIOS PERSONALES</t>
  </si>
  <si>
    <t>3110101</t>
  </si>
  <si>
    <t>Sueldos Personal de Nómina</t>
  </si>
  <si>
    <t>3110102</t>
  </si>
  <si>
    <t>Personal Supernumerario</t>
  </si>
  <si>
    <t>3110103</t>
  </si>
  <si>
    <t>Jornales</t>
  </si>
  <si>
    <t>3101104</t>
  </si>
  <si>
    <t>Gastos de Representación</t>
  </si>
  <si>
    <t>3101105</t>
  </si>
  <si>
    <t>H. Extras, Domin., Fest.,Rec. Noct.,Trab.</t>
  </si>
  <si>
    <t>3101106</t>
  </si>
  <si>
    <t>Subsidio del Transporte</t>
  </si>
  <si>
    <t>3101107</t>
  </si>
  <si>
    <t>Subsidio de Alimentación</t>
  </si>
  <si>
    <t>3101108</t>
  </si>
  <si>
    <t>Bonificaciones</t>
  </si>
  <si>
    <t>3101109</t>
  </si>
  <si>
    <t>Honorarios</t>
  </si>
  <si>
    <t>31101091</t>
  </si>
  <si>
    <t>Honorarios Entidad</t>
  </si>
  <si>
    <t>31101092</t>
  </si>
  <si>
    <t>Honorarios Concejales</t>
  </si>
  <si>
    <t>3110110</t>
  </si>
  <si>
    <t>Remuneración Servicios Técnicos</t>
  </si>
  <si>
    <t>3110111</t>
  </si>
  <si>
    <t>Prima Semestral</t>
  </si>
  <si>
    <t>3110112</t>
  </si>
  <si>
    <t>Prima de Servicios</t>
  </si>
  <si>
    <t>3110113</t>
  </si>
  <si>
    <t>Prima de Navidad</t>
  </si>
  <si>
    <t>3110114</t>
  </si>
  <si>
    <t>Prima de Vacaciones</t>
  </si>
  <si>
    <t>3110115</t>
  </si>
  <si>
    <t>Prima Técnica</t>
  </si>
  <si>
    <t>3110116</t>
  </si>
  <si>
    <t>Prima de Antigüedad</t>
  </si>
  <si>
    <t>3110117</t>
  </si>
  <si>
    <t>Prima Secretarial</t>
  </si>
  <si>
    <t>3110118</t>
  </si>
  <si>
    <t>Prima de Riesgo</t>
  </si>
  <si>
    <t>3110119</t>
  </si>
  <si>
    <t>Prima Técnica de Antigüedad</t>
  </si>
  <si>
    <t>3110120</t>
  </si>
  <si>
    <t>Otras Primas y Bonificaciones</t>
  </si>
  <si>
    <t>31101201</t>
  </si>
  <si>
    <t>Otras Primas</t>
  </si>
  <si>
    <t>31101202</t>
  </si>
  <si>
    <t>Gastos Funerarios</t>
  </si>
  <si>
    <t>31101203</t>
  </si>
  <si>
    <t>Bonificación Escolar</t>
  </si>
  <si>
    <t>31101204</t>
  </si>
  <si>
    <t>Becas a Empleados</t>
  </si>
  <si>
    <t>31101205</t>
  </si>
  <si>
    <t>Prima Semana Santa</t>
  </si>
  <si>
    <t>31101206</t>
  </si>
  <si>
    <t>31101207</t>
  </si>
  <si>
    <t>Becas a Hijos de Empleados</t>
  </si>
  <si>
    <t>3110121</t>
  </si>
  <si>
    <t>Vacaciones en Dinero</t>
  </si>
  <si>
    <t>3110122</t>
  </si>
  <si>
    <t>Quinquenios</t>
  </si>
  <si>
    <t>3110123</t>
  </si>
  <si>
    <t>Indemnizaciones Laborales</t>
  </si>
  <si>
    <t>3110124</t>
  </si>
  <si>
    <t>Partida Incremento Salarial</t>
  </si>
  <si>
    <t>3110125</t>
  </si>
  <si>
    <t>Convenciones Colectivas o Convenios</t>
  </si>
  <si>
    <t>31101251</t>
  </si>
  <si>
    <t>Personal Administrativo</t>
  </si>
  <si>
    <t>31101252</t>
  </si>
  <si>
    <t>Jornal</t>
  </si>
  <si>
    <t>3110126</t>
  </si>
  <si>
    <t>Programas y Convenios Institucionales</t>
  </si>
  <si>
    <t>31101261</t>
  </si>
  <si>
    <t>Bomberos</t>
  </si>
  <si>
    <t>31101269</t>
  </si>
  <si>
    <t>Otros Programas y Convenios Institucional.</t>
  </si>
  <si>
    <t>3110129</t>
  </si>
  <si>
    <t>Otros Gastos de Personal</t>
  </si>
  <si>
    <t>31101291</t>
  </si>
  <si>
    <t>Otros Gastos</t>
  </si>
  <si>
    <t>31101292</t>
  </si>
  <si>
    <t>Viaticos</t>
  </si>
  <si>
    <t>31101293</t>
  </si>
  <si>
    <t>Subsidio Familiar</t>
  </si>
  <si>
    <t>31101294</t>
  </si>
  <si>
    <t>Seguros por muerte</t>
  </si>
  <si>
    <t>31101295</t>
  </si>
  <si>
    <t>Bienestar de Personal</t>
  </si>
  <si>
    <t>31101296</t>
  </si>
  <si>
    <t>Incapacidad General</t>
  </si>
  <si>
    <t>31101297</t>
  </si>
  <si>
    <t>Licencias de Maternidad</t>
  </si>
  <si>
    <t>31101298</t>
  </si>
  <si>
    <t>Fondo de Prestaciones Sociales</t>
  </si>
  <si>
    <t>31102</t>
  </si>
  <si>
    <t>GASTOS GENERALES</t>
  </si>
  <si>
    <t>3110201</t>
  </si>
  <si>
    <t>Arrendamientos</t>
  </si>
  <si>
    <t>3110202</t>
  </si>
  <si>
    <t>Dotación</t>
  </si>
  <si>
    <t>3110203</t>
  </si>
  <si>
    <t>Gastos de Computador</t>
  </si>
  <si>
    <t>3110204</t>
  </si>
  <si>
    <t>Viáticos y Gastos de Viaje</t>
  </si>
  <si>
    <t>3110205</t>
  </si>
  <si>
    <t>Gastos de Transporte y Comunicación</t>
  </si>
  <si>
    <t>3110206</t>
  </si>
  <si>
    <t>Impresos y Publicaciones</t>
  </si>
  <si>
    <t>3110207</t>
  </si>
  <si>
    <t>Sentencias Judiciales</t>
  </si>
  <si>
    <t>3110208</t>
  </si>
  <si>
    <t>Mantenimiento y Reparaciones</t>
  </si>
  <si>
    <t>31102081</t>
  </si>
  <si>
    <t>Mantenimiento Entidad</t>
  </si>
  <si>
    <t>31102082</t>
  </si>
  <si>
    <t>Mantenimiento C.A.D.</t>
  </si>
  <si>
    <t>3110209</t>
  </si>
  <si>
    <t>Combustibles Lubricantes y Llantas</t>
  </si>
  <si>
    <t>3110210</t>
  </si>
  <si>
    <t>Materiales y Suministros</t>
  </si>
  <si>
    <t>3110211</t>
  </si>
  <si>
    <t>Seguros</t>
  </si>
  <si>
    <t>31102111</t>
  </si>
  <si>
    <t>Seguros Entidad</t>
  </si>
  <si>
    <t>31102112</t>
  </si>
  <si>
    <t>Seguro de Vida Concejales</t>
  </si>
  <si>
    <t>31102113</t>
  </si>
  <si>
    <t>Seguro de Salud Concejales</t>
  </si>
  <si>
    <t>3110212</t>
  </si>
  <si>
    <t>Suministro de Alimentos</t>
  </si>
  <si>
    <t>3110213</t>
  </si>
  <si>
    <t>Servicios Públicos</t>
  </si>
  <si>
    <t>3110214</t>
  </si>
  <si>
    <t>Capacitación</t>
  </si>
  <si>
    <t>3110215</t>
  </si>
  <si>
    <t>Bienestar</t>
  </si>
  <si>
    <t>3110216</t>
  </si>
  <si>
    <t>Promoción Institucional</t>
  </si>
  <si>
    <t>3110217</t>
  </si>
  <si>
    <t>Impuestos, Tasas y Multas</t>
  </si>
  <si>
    <t>3110218</t>
  </si>
  <si>
    <t>Intereses y Comisiones</t>
  </si>
  <si>
    <t>3110219</t>
  </si>
  <si>
    <t>Salud Ocupacional</t>
  </si>
  <si>
    <t>3110220</t>
  </si>
  <si>
    <t>31102201</t>
  </si>
  <si>
    <t>31102202</t>
  </si>
  <si>
    <t>C. A.D.E.</t>
  </si>
  <si>
    <t>31102203</t>
  </si>
  <si>
    <t>Gastos Administración E.D.T.U.</t>
  </si>
  <si>
    <t>31102204</t>
  </si>
  <si>
    <t>Programa de Cobro</t>
  </si>
  <si>
    <t>31102205</t>
  </si>
  <si>
    <t>Gastos adtivos. bienes inmue. distrit. adsc. Proc. de Bienes</t>
  </si>
  <si>
    <t>31102206</t>
  </si>
  <si>
    <t>Otros Programas y Convenios</t>
  </si>
  <si>
    <t>3110221</t>
  </si>
  <si>
    <t>Otros Programas-Serv. Complem. de Salud Pensional</t>
  </si>
  <si>
    <t>3110299</t>
  </si>
  <si>
    <t>Otros Gastos Generales</t>
  </si>
  <si>
    <t>31102991</t>
  </si>
  <si>
    <t xml:space="preserve">Vigilancia </t>
  </si>
  <si>
    <t>31102992</t>
  </si>
  <si>
    <t>Administración Cade y Servicios</t>
  </si>
  <si>
    <t>31102993</t>
  </si>
  <si>
    <t>Gastos Varios</t>
  </si>
  <si>
    <t>31102994</t>
  </si>
  <si>
    <t>Imprevistos</t>
  </si>
  <si>
    <t>31102995</t>
  </si>
  <si>
    <t>Transmisión y Transporte</t>
  </si>
  <si>
    <t>31102996</t>
  </si>
  <si>
    <t>Cuotas de Sostenimiento</t>
  </si>
  <si>
    <t>31102997</t>
  </si>
  <si>
    <t>Otros</t>
  </si>
  <si>
    <t>31103</t>
  </si>
  <si>
    <t>APORTES PATRONALES</t>
  </si>
  <si>
    <t>3110301</t>
  </si>
  <si>
    <t>Caja de Compensación</t>
  </si>
  <si>
    <t>3110302</t>
  </si>
  <si>
    <t>Cesantías</t>
  </si>
  <si>
    <t>31103021</t>
  </si>
  <si>
    <t>De la Vigencia</t>
  </si>
  <si>
    <t>31103022</t>
  </si>
  <si>
    <t>Reajuste Consolidado de Cesantias</t>
  </si>
  <si>
    <t>31103023</t>
  </si>
  <si>
    <t>Intereses, Comisiones y Otros</t>
  </si>
  <si>
    <t>3110303</t>
  </si>
  <si>
    <t>ESAP</t>
  </si>
  <si>
    <t>3110304</t>
  </si>
  <si>
    <t>Pensiones y Seguridad Social</t>
  </si>
  <si>
    <t>31103041</t>
  </si>
  <si>
    <t>Pensiones</t>
  </si>
  <si>
    <t>31103042</t>
  </si>
  <si>
    <t>Salud</t>
  </si>
  <si>
    <t>311030421</t>
  </si>
  <si>
    <t>Aportes Fondo de Salud</t>
  </si>
  <si>
    <t>311030422</t>
  </si>
  <si>
    <t>Aportes Subcta. Solidadridad en Salud</t>
  </si>
  <si>
    <t>311030423</t>
  </si>
  <si>
    <t>Transf. Plan Oblig.Salud Costos Variables</t>
  </si>
  <si>
    <t>311030424</t>
  </si>
  <si>
    <t>Transf. Cta. de Compensación en Salud</t>
  </si>
  <si>
    <t>311030425</t>
  </si>
  <si>
    <t>Transf. Planes Complementarios en Salud</t>
  </si>
  <si>
    <t>311030426</t>
  </si>
  <si>
    <t>Fomento Salud y Preven. a Enfermedades</t>
  </si>
  <si>
    <t>311030427</t>
  </si>
  <si>
    <t>Medicina del trabajo</t>
  </si>
  <si>
    <t>311030428</t>
  </si>
  <si>
    <t>Medicamento Familiares</t>
  </si>
  <si>
    <t>311030429</t>
  </si>
  <si>
    <t>Mesada Pension. Fondos Territoriales</t>
  </si>
  <si>
    <t>31103043</t>
  </si>
  <si>
    <t>Riesgos Profesionales</t>
  </si>
  <si>
    <t>31103044</t>
  </si>
  <si>
    <t>Pensiones Años Anteriores</t>
  </si>
  <si>
    <t>31103049</t>
  </si>
  <si>
    <t>Otros Gastos. de Pensio y Seguri. Social</t>
  </si>
  <si>
    <t>311030491</t>
  </si>
  <si>
    <t>Fondo de Seguridad Pensional</t>
  </si>
  <si>
    <t>311030492</t>
  </si>
  <si>
    <t>Bonificacion Plan Pensión</t>
  </si>
  <si>
    <t>311030493</t>
  </si>
  <si>
    <t>Contribuciones CRT, SSPD, F. Comunic.</t>
  </si>
  <si>
    <t>3110305</t>
  </si>
  <si>
    <t>ICBF</t>
  </si>
  <si>
    <t>3110306</t>
  </si>
  <si>
    <t>SENA</t>
  </si>
  <si>
    <t>3110307</t>
  </si>
  <si>
    <t>Aportes Patronales ISS</t>
  </si>
  <si>
    <t>3110308</t>
  </si>
  <si>
    <t>Incremento Salarial-Aportes</t>
  </si>
  <si>
    <t>3110399</t>
  </si>
  <si>
    <t>Otros Aportes Patronales</t>
  </si>
  <si>
    <t>312</t>
  </si>
  <si>
    <t>OPERATIVOS</t>
  </si>
  <si>
    <t>31201</t>
  </si>
  <si>
    <t>3120101</t>
  </si>
  <si>
    <t>3120102</t>
  </si>
  <si>
    <t>3120103</t>
  </si>
  <si>
    <t>3120104</t>
  </si>
  <si>
    <t>3120105</t>
  </si>
  <si>
    <t>H. Extras, Domin., Fest.,Rec. Noct., Trab.</t>
  </si>
  <si>
    <t>3120106</t>
  </si>
  <si>
    <t>3120107</t>
  </si>
  <si>
    <t>3120108</t>
  </si>
  <si>
    <t>3120109</t>
  </si>
  <si>
    <t>3120110</t>
  </si>
  <si>
    <t>3120111</t>
  </si>
  <si>
    <t>3120112</t>
  </si>
  <si>
    <t>3120113</t>
  </si>
  <si>
    <t>3120114</t>
  </si>
  <si>
    <t>3120115</t>
  </si>
  <si>
    <t>3120116</t>
  </si>
  <si>
    <t>3120117</t>
  </si>
  <si>
    <t>3120118</t>
  </si>
  <si>
    <t>3120119</t>
  </si>
  <si>
    <t>3120120</t>
  </si>
  <si>
    <t>3120121</t>
  </si>
  <si>
    <t>Vacaciones en dinero</t>
  </si>
  <si>
    <t>3120122</t>
  </si>
  <si>
    <t>3120123</t>
  </si>
  <si>
    <t>3120124</t>
  </si>
  <si>
    <t>3120125</t>
  </si>
  <si>
    <t>3120126</t>
  </si>
  <si>
    <t>3120199</t>
  </si>
  <si>
    <t>31202</t>
  </si>
  <si>
    <t>3120201</t>
  </si>
  <si>
    <t>3120202</t>
  </si>
  <si>
    <t>3120203</t>
  </si>
  <si>
    <t>3120204</t>
  </si>
  <si>
    <t>3120205</t>
  </si>
  <si>
    <t>3120206</t>
  </si>
  <si>
    <t>3120207</t>
  </si>
  <si>
    <t>3120208</t>
  </si>
  <si>
    <t>31202081</t>
  </si>
  <si>
    <t>Redes</t>
  </si>
  <si>
    <t>31202082</t>
  </si>
  <si>
    <t>Operaciones</t>
  </si>
  <si>
    <t>31202083</t>
  </si>
  <si>
    <t>Mantenimiento Equipos y Sistemas</t>
  </si>
  <si>
    <t>31202084</t>
  </si>
  <si>
    <t>Equipos Tel., Transp. y Electromec.</t>
  </si>
  <si>
    <t>3120209</t>
  </si>
  <si>
    <t>3120210</t>
  </si>
  <si>
    <t>3120211</t>
  </si>
  <si>
    <t>3120212</t>
  </si>
  <si>
    <t>3120213</t>
  </si>
  <si>
    <t>3120214</t>
  </si>
  <si>
    <t>3120215</t>
  </si>
  <si>
    <t>3120216</t>
  </si>
  <si>
    <t>3120217</t>
  </si>
  <si>
    <t>3120218</t>
  </si>
  <si>
    <t>3120219</t>
  </si>
  <si>
    <t>3120220</t>
  </si>
  <si>
    <t>31202201</t>
  </si>
  <si>
    <t>Compras E. Peajes y Comercialización</t>
  </si>
  <si>
    <t>31202202</t>
  </si>
  <si>
    <t>Plan de Premios</t>
  </si>
  <si>
    <t>31202203</t>
  </si>
  <si>
    <t>Diferencia Precio Público-Vendedor</t>
  </si>
  <si>
    <t>31202204</t>
  </si>
  <si>
    <t>Otros Convenios</t>
  </si>
  <si>
    <t>312023</t>
  </si>
  <si>
    <t>Operación Comercial</t>
  </si>
  <si>
    <t>3120299</t>
  </si>
  <si>
    <t>31202991</t>
  </si>
  <si>
    <t>31202992</t>
  </si>
  <si>
    <t>Suscriptores: Facturac. y Distribuc.</t>
  </si>
  <si>
    <t>31202993</t>
  </si>
  <si>
    <t>Vigilancia</t>
  </si>
  <si>
    <t>31202994</t>
  </si>
  <si>
    <t>Cargos de Acceso</t>
  </si>
  <si>
    <t>31202995</t>
  </si>
  <si>
    <t>Participación Tasa Contable</t>
  </si>
  <si>
    <t>31202996</t>
  </si>
  <si>
    <t>Fac. Ciencias y Educación</t>
  </si>
  <si>
    <t>31202997</t>
  </si>
  <si>
    <t>Fac. de Ingenieria</t>
  </si>
  <si>
    <t>31202998</t>
  </si>
  <si>
    <t>Fac. del Medio Ambiente</t>
  </si>
  <si>
    <t>31202999</t>
  </si>
  <si>
    <t>Fac. Tecnológica</t>
  </si>
  <si>
    <t>31203000</t>
  </si>
  <si>
    <t>Centro de Estudios e Investigación</t>
  </si>
  <si>
    <t>31203</t>
  </si>
  <si>
    <t>3120301</t>
  </si>
  <si>
    <t>3120302</t>
  </si>
  <si>
    <t>31203021</t>
  </si>
  <si>
    <t>31203022</t>
  </si>
  <si>
    <t>31203023</t>
  </si>
  <si>
    <t>3120303</t>
  </si>
  <si>
    <t>3120304</t>
  </si>
  <si>
    <t>31203041</t>
  </si>
  <si>
    <t>31203042</t>
  </si>
  <si>
    <t>312030421</t>
  </si>
  <si>
    <t>312030422</t>
  </si>
  <si>
    <t>312030423</t>
  </si>
  <si>
    <t>312030424</t>
  </si>
  <si>
    <t>312030425</t>
  </si>
  <si>
    <t>312030426</t>
  </si>
  <si>
    <t>312030427</t>
  </si>
  <si>
    <t>312030428</t>
  </si>
  <si>
    <t>312030429</t>
  </si>
  <si>
    <t>31203043</t>
  </si>
  <si>
    <t>31203044</t>
  </si>
  <si>
    <t>31203049</t>
  </si>
  <si>
    <t>312030491</t>
  </si>
  <si>
    <t>312030492</t>
  </si>
  <si>
    <t>312030493</t>
  </si>
  <si>
    <t>3120305</t>
  </si>
  <si>
    <t>3120306</t>
  </si>
  <si>
    <t>3120307</t>
  </si>
  <si>
    <t>3120308</t>
  </si>
  <si>
    <t>3120399</t>
  </si>
  <si>
    <t>313</t>
  </si>
  <si>
    <t>TRANSFERENCIAS PARA FUNCIONAM.</t>
  </si>
  <si>
    <t>31301</t>
  </si>
  <si>
    <t>Fopae</t>
  </si>
  <si>
    <t>31302</t>
  </si>
  <si>
    <t>Convenio Especial Naciones Unidas</t>
  </si>
  <si>
    <t>31303</t>
  </si>
  <si>
    <t>Fondo de Vigilancia y Seguridad</t>
  </si>
  <si>
    <t>313031</t>
  </si>
  <si>
    <t>Aporte Ordinario</t>
  </si>
  <si>
    <t>313032</t>
  </si>
  <si>
    <t>Servicio de la Deuda</t>
  </si>
  <si>
    <t>31304</t>
  </si>
  <si>
    <t>Fondo Rotatorio de Ventas Populares</t>
  </si>
  <si>
    <t>31305</t>
  </si>
  <si>
    <t>Ministerio de Defensa - Policía Metrópoli.</t>
  </si>
  <si>
    <t>31306</t>
  </si>
  <si>
    <t>Favidi-Gastos Adtivos. F. de Pensiones Públicas</t>
  </si>
  <si>
    <t>31307</t>
  </si>
  <si>
    <t>Registraduria Nacional-Registraduria Distr.</t>
  </si>
  <si>
    <t>31308</t>
  </si>
  <si>
    <t>Contraloría Distrital</t>
  </si>
  <si>
    <t>31309</t>
  </si>
  <si>
    <t>Caja de la Vivienda Popular</t>
  </si>
  <si>
    <t>31310</t>
  </si>
  <si>
    <t>Corporación La Candelaria</t>
  </si>
  <si>
    <t>31311</t>
  </si>
  <si>
    <t>Favidi-Servicios Complementarios de Salud</t>
  </si>
  <si>
    <t>31312</t>
  </si>
  <si>
    <t>Fondo de Pasivos - Entidades en Liquidac.</t>
  </si>
  <si>
    <t>31313</t>
  </si>
  <si>
    <t>IDIPRON</t>
  </si>
  <si>
    <t>31314</t>
  </si>
  <si>
    <t>Fondo Compensación Distrital</t>
  </si>
  <si>
    <t>31315</t>
  </si>
  <si>
    <t>Fundación Gilberto Alzate Avendaño</t>
  </si>
  <si>
    <t>31316</t>
  </si>
  <si>
    <t>Instituto de Desarrollo Urbano</t>
  </si>
  <si>
    <t>313161</t>
  </si>
  <si>
    <t>313162</t>
  </si>
  <si>
    <t>31317</t>
  </si>
  <si>
    <t>Instituto Distrital de Cultura y Turismo</t>
  </si>
  <si>
    <t>31318</t>
  </si>
  <si>
    <t>Orquesta Filarmónica de Bogotá</t>
  </si>
  <si>
    <t>31319</t>
  </si>
  <si>
    <t>Fondo Pasivos EDIS</t>
  </si>
  <si>
    <t>31320</t>
  </si>
  <si>
    <t>Fondo de Retiro Compensado</t>
  </si>
  <si>
    <t>31321</t>
  </si>
  <si>
    <t>Fondo Rotatorio del Concejo de Santafé</t>
  </si>
  <si>
    <t>31322</t>
  </si>
  <si>
    <t>Universidad Distrital Fco. José de Caldas</t>
  </si>
  <si>
    <t>313221</t>
  </si>
  <si>
    <t>313222</t>
  </si>
  <si>
    <t>31323</t>
  </si>
  <si>
    <t>Fondo Financiero Distrital de Salud</t>
  </si>
  <si>
    <t>3132302</t>
  </si>
  <si>
    <t>31324</t>
  </si>
  <si>
    <t>Jardín Botánico José Celestino Mutis</t>
  </si>
  <si>
    <t>31325</t>
  </si>
  <si>
    <t>Servicios Médicos  EPS</t>
  </si>
  <si>
    <t>31326</t>
  </si>
  <si>
    <t>Fondo de Pasivos  EDTU</t>
  </si>
  <si>
    <t>31327</t>
  </si>
  <si>
    <t>Fondo de Pasivos  CPSD</t>
  </si>
  <si>
    <t>31329</t>
  </si>
  <si>
    <t>Fondo de Pensiones Públicas</t>
  </si>
  <si>
    <t>31330</t>
  </si>
  <si>
    <t>I.D.E.P.</t>
  </si>
  <si>
    <t>31331</t>
  </si>
  <si>
    <t>Reintegro Plan Maestro EAAB</t>
  </si>
  <si>
    <t>31332</t>
  </si>
  <si>
    <t>Tribunales de Etica</t>
  </si>
  <si>
    <t>31333</t>
  </si>
  <si>
    <t>Hospitales Adscritos</t>
  </si>
  <si>
    <t>31334</t>
  </si>
  <si>
    <t>Servicio Alumbrado Público</t>
  </si>
  <si>
    <t>31335</t>
  </si>
  <si>
    <t>Fondo de Pensiones Públicas Univ. Distrit.</t>
  </si>
  <si>
    <t>31336</t>
  </si>
  <si>
    <t>Convenio Policia Nacional - Tránsito</t>
  </si>
  <si>
    <t>31337</t>
  </si>
  <si>
    <t>FONDATT</t>
  </si>
  <si>
    <t>31338</t>
  </si>
  <si>
    <t>Aportes a Gastos - Nuevas Entidades</t>
  </si>
  <si>
    <t>31339</t>
  </si>
  <si>
    <t>I.D.R.D.</t>
  </si>
  <si>
    <t>31340</t>
  </si>
  <si>
    <t>Entidades de Regulación y Vigilancia</t>
  </si>
  <si>
    <t>31399</t>
  </si>
  <si>
    <t>Otras</t>
  </si>
  <si>
    <t>314</t>
  </si>
  <si>
    <t>DEFICIT COMPROM.VIGENCIA ANTERI.</t>
  </si>
  <si>
    <t>315</t>
  </si>
  <si>
    <t>PASIVOS EXIGIBLES</t>
  </si>
  <si>
    <t>32</t>
  </si>
  <si>
    <t>SERVICIO DE LA DEUDA</t>
  </si>
  <si>
    <t>321</t>
  </si>
  <si>
    <t>INTERNA</t>
  </si>
  <si>
    <t>32101</t>
  </si>
  <si>
    <t>Capital</t>
  </si>
  <si>
    <t>32102</t>
  </si>
  <si>
    <t>Intereses</t>
  </si>
  <si>
    <t>32103</t>
  </si>
  <si>
    <t>Comisiones y Otros</t>
  </si>
  <si>
    <t>32104</t>
  </si>
  <si>
    <t>322</t>
  </si>
  <si>
    <t>EXTERNA</t>
  </si>
  <si>
    <t>32201</t>
  </si>
  <si>
    <t>32202</t>
  </si>
  <si>
    <t>32203</t>
  </si>
  <si>
    <t xml:space="preserve">Comisiones </t>
  </si>
  <si>
    <t>32204</t>
  </si>
  <si>
    <t>324</t>
  </si>
  <si>
    <t>323</t>
  </si>
  <si>
    <t>33</t>
  </si>
  <si>
    <t>INVERSION</t>
  </si>
  <si>
    <t>331</t>
  </si>
  <si>
    <t>DIRECTA</t>
  </si>
  <si>
    <t>POR LA BOGOTA QUE QUEREMOS</t>
  </si>
  <si>
    <t>3311</t>
  </si>
  <si>
    <t>1. Desmarginalización</t>
  </si>
  <si>
    <t>33111</t>
  </si>
  <si>
    <t>Ampliac. y mejoram. de la infraest. vial y de serv. pub.</t>
  </si>
  <si>
    <t>33112</t>
  </si>
  <si>
    <t>Ampliac. y mejoram. de la infraest. del sector social</t>
  </si>
  <si>
    <t>33113</t>
  </si>
  <si>
    <t>Ampliac. y mejoram.del espacio púb. y la infraest. recrea. y depor.</t>
  </si>
  <si>
    <t>33114</t>
  </si>
  <si>
    <t>Adec. de zonas de riesgo y aten. a familias afectadas.</t>
  </si>
  <si>
    <t>33115</t>
  </si>
  <si>
    <t>Promoción de la gestión comunitaria e isntitucional</t>
  </si>
  <si>
    <t>33116</t>
  </si>
  <si>
    <t>Fomento a la inversión local.</t>
  </si>
  <si>
    <t>3312</t>
  </si>
  <si>
    <t>2. Interacción Social</t>
  </si>
  <si>
    <t>33121</t>
  </si>
  <si>
    <t>Mejoramiento de la calidad de la educación.</t>
  </si>
  <si>
    <t>33122</t>
  </si>
  <si>
    <t>Mejoram. de la calid. y cober. en la prest. de los serv. de la salud.</t>
  </si>
  <si>
    <t>33123</t>
  </si>
  <si>
    <t>Mejoram. de la calid. y aumento de la cober. de serv. a grupos vulner.</t>
  </si>
  <si>
    <t>33124</t>
  </si>
  <si>
    <t>Crear el centro de traumatologia preferiblemente en el sur de la ciudad.</t>
  </si>
  <si>
    <t>33125</t>
  </si>
  <si>
    <t>Atender a pers. en condic. de pobreza crítica y de exclu. social, mediante prog. de prev. y protec.</t>
  </si>
  <si>
    <t>33126</t>
  </si>
  <si>
    <t>Construc. y dotac. centros de asist. integral para niños de y en la calle y habit. de la calle.</t>
  </si>
  <si>
    <t>3313</t>
  </si>
  <si>
    <t>3. Ciudad a Escala Humana</t>
  </si>
  <si>
    <t>33131</t>
  </si>
  <si>
    <t>Recuperación, mejoramiento y ampliación del espacio público.</t>
  </si>
  <si>
    <t>33132</t>
  </si>
  <si>
    <t>Recup., mejoram. y ampliac. de parques, infraest. recre., depor. y cosistemas estratégicos.</t>
  </si>
  <si>
    <t>33133</t>
  </si>
  <si>
    <t>Adminis. del espacio público y de la infraest. recreativa y deportiva.</t>
  </si>
  <si>
    <t>33134</t>
  </si>
  <si>
    <t>Control y mitigación del impacto ambiental.</t>
  </si>
  <si>
    <t>3314</t>
  </si>
  <si>
    <t>4. Movilidad</t>
  </si>
  <si>
    <t>33141</t>
  </si>
  <si>
    <t>Desarrollo del sistema integrado de transporte masivo..</t>
  </si>
  <si>
    <t>33142</t>
  </si>
  <si>
    <t>Construcción de ciclo rutas.</t>
  </si>
  <si>
    <t>33143</t>
  </si>
  <si>
    <t>Fortalecimiento del manejo de tráfico.</t>
  </si>
  <si>
    <t>33144</t>
  </si>
  <si>
    <t>Adecuación de la infraestructura vial.</t>
  </si>
  <si>
    <t>3315</t>
  </si>
  <si>
    <t>5. Urbanismo y Servicios</t>
  </si>
  <si>
    <t>33151</t>
  </si>
  <si>
    <t>Promoción de la vivienda de Interes Social.</t>
  </si>
  <si>
    <t>33152</t>
  </si>
  <si>
    <t>Renovación Urbana.</t>
  </si>
  <si>
    <t>33153</t>
  </si>
  <si>
    <t>Ordenamiento de la expanción de la ciudad.</t>
  </si>
  <si>
    <t>3316</t>
  </si>
  <si>
    <t>6. Seguridad y Convivencia</t>
  </si>
  <si>
    <t>33161</t>
  </si>
  <si>
    <t>Cualific. y fortalec. instituc. para la seguridad ciudadana.</t>
  </si>
  <si>
    <t>33162</t>
  </si>
  <si>
    <t>Dllo. normativo y fortalec. de la acción coord. entre las autor. de pol. y la ciud.</t>
  </si>
  <si>
    <t>33163</t>
  </si>
  <si>
    <t>Prom. de la solid. y compr. para la convivencia ciudadana.</t>
  </si>
  <si>
    <t>33164</t>
  </si>
  <si>
    <t>Fomento al buen uso del tiempo libre y el espacio público.</t>
  </si>
  <si>
    <t>33165</t>
  </si>
  <si>
    <t>Prevención de riesgos y atención de emergencias.</t>
  </si>
  <si>
    <t>3317</t>
  </si>
  <si>
    <t>7. Eficiencia Institucional</t>
  </si>
  <si>
    <t>33171</t>
  </si>
  <si>
    <t>Fortalecimiento de la descentralización.</t>
  </si>
  <si>
    <t>33172</t>
  </si>
  <si>
    <t>Modernización y fortalecimiento de la gestión pública.</t>
  </si>
  <si>
    <t>33173</t>
  </si>
  <si>
    <t>Modernización del sistema financiero del Distrito.</t>
  </si>
  <si>
    <t>33174</t>
  </si>
  <si>
    <t>Participación ciudadana.</t>
  </si>
  <si>
    <t>33175</t>
  </si>
  <si>
    <t>Moder. y fortal. del Concejo de Santa Fe de Bogotá y los organos de control.</t>
  </si>
  <si>
    <t>332</t>
  </si>
  <si>
    <t>TRANSFERENCIAS PARA INVERSION</t>
  </si>
  <si>
    <t>33201</t>
  </si>
  <si>
    <t>33202</t>
  </si>
  <si>
    <t>33203</t>
  </si>
  <si>
    <t>33204</t>
  </si>
  <si>
    <t>33205</t>
  </si>
  <si>
    <t>Corporación la Candelaria</t>
  </si>
  <si>
    <t>33206</t>
  </si>
  <si>
    <t>Corporación Autónoma Regional CAR</t>
  </si>
  <si>
    <t>33207</t>
  </si>
  <si>
    <t>E.A.A.B.</t>
  </si>
  <si>
    <t>3320701</t>
  </si>
  <si>
    <t>Santa Fé I y Desmarginalización</t>
  </si>
  <si>
    <t>33208</t>
  </si>
  <si>
    <t>Fondo de Subsidio de Servicios Públicos</t>
  </si>
  <si>
    <t>33209</t>
  </si>
  <si>
    <t>33210</t>
  </si>
  <si>
    <t>33211</t>
  </si>
  <si>
    <t>Instituto Para la Recreación y el Deporte</t>
  </si>
  <si>
    <t>33212</t>
  </si>
  <si>
    <t>33213</t>
  </si>
  <si>
    <t>33214</t>
  </si>
  <si>
    <t>33215</t>
  </si>
  <si>
    <t>33216</t>
  </si>
  <si>
    <t>33217</t>
  </si>
  <si>
    <t>33218</t>
  </si>
  <si>
    <t>33219</t>
  </si>
  <si>
    <t>Semaforización I.D.U.</t>
  </si>
  <si>
    <t>33220</t>
  </si>
  <si>
    <t>33221</t>
  </si>
  <si>
    <t>33222</t>
  </si>
  <si>
    <t>IDEP</t>
  </si>
  <si>
    <t>33223</t>
  </si>
  <si>
    <t>Plan de Gestión Ambiental</t>
  </si>
  <si>
    <t>33224</t>
  </si>
  <si>
    <t>Prestamos de Vivienda</t>
  </si>
  <si>
    <t>33225</t>
  </si>
  <si>
    <t xml:space="preserve">Fondo Préstamos Empleados </t>
  </si>
  <si>
    <t>33226</t>
  </si>
  <si>
    <t>Fondo de Vivienda</t>
  </si>
  <si>
    <t>33227</t>
  </si>
  <si>
    <t>ETB Semaforización</t>
  </si>
  <si>
    <t>33228</t>
  </si>
  <si>
    <t>Secretaría de Obras (IDU)</t>
  </si>
  <si>
    <t>33229</t>
  </si>
  <si>
    <t>Zonas Verdes y Estacionamientos (IDU)</t>
  </si>
  <si>
    <t>33230</t>
  </si>
  <si>
    <t>Fondo Nal. del Pasivo Prestacio. de Salud</t>
  </si>
  <si>
    <t>33231</t>
  </si>
  <si>
    <t>33232</t>
  </si>
  <si>
    <t>Banco de Tierras - Mertovivienda</t>
  </si>
  <si>
    <t>33233</t>
  </si>
  <si>
    <t>Fondo de Ahorro y Vivienda Distrital -FAVIDI-</t>
  </si>
  <si>
    <t>33234</t>
  </si>
  <si>
    <t>Fondo Ambiental Recuperac. del Rio Bogotá</t>
  </si>
  <si>
    <t>33235</t>
  </si>
  <si>
    <t>Estudio Estratificación DAPD</t>
  </si>
  <si>
    <t>33236</t>
  </si>
  <si>
    <t>Participación e Inversiön en Sociedades</t>
  </si>
  <si>
    <t>33237</t>
  </si>
  <si>
    <t>Obras de Desmarginalización IDU</t>
  </si>
  <si>
    <t>33238</t>
  </si>
  <si>
    <t>Aportes Plan de Expansión</t>
  </si>
  <si>
    <t>33239</t>
  </si>
  <si>
    <t>Utilidades Administración Central</t>
  </si>
  <si>
    <t>33240</t>
  </si>
  <si>
    <t>Bienestar del Empleado</t>
  </si>
  <si>
    <t>33241</t>
  </si>
  <si>
    <t>Sistema Unificado de Nomenclatura Urbana</t>
  </si>
  <si>
    <t>33242</t>
  </si>
  <si>
    <t>Ley 99 de 1993</t>
  </si>
  <si>
    <t>33243</t>
  </si>
  <si>
    <t>Convenio EEB - EAAB</t>
  </si>
  <si>
    <t>33244</t>
  </si>
  <si>
    <t>Canal Regional. TV: Bogotá</t>
  </si>
  <si>
    <t>33245</t>
  </si>
  <si>
    <t>Aportes ISA</t>
  </si>
  <si>
    <t>33246</t>
  </si>
  <si>
    <t>Satélite Andino</t>
  </si>
  <si>
    <t>33247</t>
  </si>
  <si>
    <t>Aportes Fondo de Pensiones</t>
  </si>
  <si>
    <t>33248</t>
  </si>
  <si>
    <t>Fondo de Asistencia Pública</t>
  </si>
  <si>
    <t>332481</t>
  </si>
  <si>
    <t>Por Sorteos Extraordinario y Otros Productos</t>
  </si>
  <si>
    <t>332482</t>
  </si>
  <si>
    <t>Por Sorteos Ordinarios</t>
  </si>
  <si>
    <t>332483</t>
  </si>
  <si>
    <t>Por Apuestas Permanentes</t>
  </si>
  <si>
    <t>33299</t>
  </si>
  <si>
    <t>Otros Proyectos</t>
  </si>
  <si>
    <t>333</t>
  </si>
  <si>
    <t>334</t>
  </si>
  <si>
    <t>3</t>
  </si>
  <si>
    <t>TOTAL EGRESOS</t>
  </si>
  <si>
    <t>MEGAPROYECTOS</t>
  </si>
  <si>
    <t>1. SISTEMA INTEGRADO DE TRANSPORTE MASIVO.</t>
  </si>
  <si>
    <t>A. REESTRUCTURACION DEL SISTEMA DE TRANSPORTE DE BUSES.</t>
  </si>
  <si>
    <t>B.CONSTRUCCION DE LA PRIMERA LINEA DEL METRO.</t>
  </si>
  <si>
    <t>2. CONSTRUCCION Y MANTENIMIENTO DE VIAS.</t>
  </si>
  <si>
    <t>3. BANCO DE TIERRAS.</t>
  </si>
  <si>
    <t>4. SISTEMA DISTRITAL DE PARQUES.</t>
  </si>
  <si>
    <t>5. SISTEMA DISTRITAL DE BIBLIOTECAS</t>
  </si>
  <si>
    <t xml:space="preserve">               </t>
  </si>
  <si>
    <t>SECRETARIA DE GOBIERNO</t>
  </si>
  <si>
    <t>EJECUCION PRESUPUESTAL ACUMULADA</t>
  </si>
  <si>
    <t>MILES DE PESOS</t>
  </si>
  <si>
    <t>PRESUPUESTO</t>
  </si>
  <si>
    <t>% DE</t>
  </si>
  <si>
    <t xml:space="preserve">TOTAL </t>
  </si>
  <si>
    <t xml:space="preserve">SALDO DE </t>
  </si>
  <si>
    <t>INICIAL</t>
  </si>
  <si>
    <t>DEFINITIVO</t>
  </si>
  <si>
    <t>PART.</t>
  </si>
  <si>
    <t>ACUMULADOS</t>
  </si>
  <si>
    <t>EJEC.</t>
  </si>
  <si>
    <t>RESERVAS</t>
  </si>
  <si>
    <t>EJECU.</t>
  </si>
  <si>
    <t>EJECUCION</t>
  </si>
  <si>
    <t>EJECUC.</t>
  </si>
  <si>
    <t>EGRESOS A DICIEMBRE 31 DE 1999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</si>
</sst>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#,##0.0_);\(#,##0.0\)"/>
    <numFmt numFmtId="190" formatCode="0.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b/>
      <sz val="10"/>
      <name val="Helv"/>
      <family val="0"/>
    </font>
    <font>
      <sz val="10"/>
      <name val="Helv"/>
      <family val="0"/>
    </font>
    <font>
      <b/>
      <sz val="10"/>
      <color indexed="10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5" fillId="0" borderId="3" xfId="0" applyFont="1" applyBorder="1" applyAlignment="1">
      <alignment horizontal="centerContinuous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3" fontId="1" fillId="0" borderId="14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190" fontId="6" fillId="0" borderId="8" xfId="0" applyNumberFormat="1" applyFont="1" applyBorder="1" applyAlignment="1" applyProtection="1">
      <alignment/>
      <protection/>
    </xf>
    <xf numFmtId="0" fontId="1" fillId="0" borderId="5" xfId="0" applyFont="1" applyBorder="1" applyAlignment="1">
      <alignment horizontal="centerContinuous"/>
    </xf>
    <xf numFmtId="3" fontId="0" fillId="0" borderId="15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0" fontId="1" fillId="0" borderId="15" xfId="0" applyFont="1" applyBorder="1" applyAlignment="1">
      <alignment/>
    </xf>
    <xf numFmtId="3" fontId="1" fillId="0" borderId="15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9" xfId="0" applyFont="1" applyBorder="1" applyAlignment="1">
      <alignment/>
    </xf>
    <xf numFmtId="190" fontId="6" fillId="0" borderId="15" xfId="0" applyNumberFormat="1" applyFont="1" applyBorder="1" applyAlignment="1" applyProtection="1">
      <alignment/>
      <protection/>
    </xf>
    <xf numFmtId="3" fontId="1" fillId="0" borderId="20" xfId="0" applyNumberFormat="1" applyFont="1" applyBorder="1" applyAlignment="1">
      <alignment horizontal="right"/>
    </xf>
    <xf numFmtId="190" fontId="7" fillId="0" borderId="15" xfId="0" applyNumberFormat="1" applyFont="1" applyBorder="1" applyAlignment="1" applyProtection="1">
      <alignment/>
      <protection/>
    </xf>
    <xf numFmtId="3" fontId="0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15" xfId="0" applyFont="1" applyFill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0" fontId="1" fillId="2" borderId="26" xfId="0" applyFont="1" applyFill="1" applyBorder="1" applyAlignment="1">
      <alignment horizontal="centerContinuous"/>
    </xf>
    <xf numFmtId="0" fontId="1" fillId="2" borderId="27" xfId="0" applyFont="1" applyFill="1" applyBorder="1" applyAlignment="1">
      <alignment horizontal="centerContinuous"/>
    </xf>
    <xf numFmtId="0" fontId="1" fillId="2" borderId="12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3" fontId="8" fillId="2" borderId="28" xfId="0" applyNumberFormat="1" applyFont="1" applyFill="1" applyBorder="1" applyAlignment="1">
      <alignment/>
    </xf>
    <xf numFmtId="3" fontId="1" fillId="0" borderId="29" xfId="0" applyNumberFormat="1" applyFont="1" applyBorder="1" applyAlignment="1">
      <alignment horizontal="right"/>
    </xf>
    <xf numFmtId="3" fontId="0" fillId="0" borderId="22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3" borderId="31" xfId="0" applyNumberFormat="1" applyFont="1" applyFill="1" applyBorder="1" applyAlignment="1">
      <alignment/>
    </xf>
    <xf numFmtId="3" fontId="1" fillId="3" borderId="31" xfId="0" applyNumberFormat="1" applyFont="1" applyFill="1" applyBorder="1" applyAlignment="1">
      <alignment/>
    </xf>
    <xf numFmtId="3" fontId="8" fillId="2" borderId="8" xfId="0" applyNumberFormat="1" applyFont="1" applyFill="1" applyBorder="1" applyAlignment="1">
      <alignment/>
    </xf>
    <xf numFmtId="3" fontId="8" fillId="2" borderId="15" xfId="0" applyNumberFormat="1" applyFont="1" applyFill="1" applyBorder="1" applyAlignment="1">
      <alignment/>
    </xf>
    <xf numFmtId="49" fontId="9" fillId="2" borderId="9" xfId="0" applyNumberFormat="1" applyFont="1" applyFill="1" applyBorder="1" applyAlignment="1">
      <alignment/>
    </xf>
    <xf numFmtId="0" fontId="9" fillId="2" borderId="6" xfId="0" applyFont="1" applyFill="1" applyBorder="1" applyAlignment="1">
      <alignment/>
    </xf>
    <xf numFmtId="3" fontId="9" fillId="2" borderId="9" xfId="0" applyNumberFormat="1" applyFont="1" applyFill="1" applyBorder="1" applyAlignment="1">
      <alignment/>
    </xf>
    <xf numFmtId="3" fontId="9" fillId="2" borderId="12" xfId="0" applyNumberFormat="1" applyFont="1" applyFill="1" applyBorder="1" applyAlignment="1">
      <alignment/>
    </xf>
    <xf numFmtId="3" fontId="9" fillId="2" borderId="32" xfId="0" applyNumberFormat="1" applyFont="1" applyFill="1" applyBorder="1" applyAlignment="1">
      <alignment/>
    </xf>
    <xf numFmtId="190" fontId="10" fillId="2" borderId="6" xfId="0" applyNumberFormat="1" applyFont="1" applyFill="1" applyBorder="1" applyAlignment="1" applyProtection="1">
      <alignment/>
      <protection/>
    </xf>
    <xf numFmtId="3" fontId="9" fillId="2" borderId="33" xfId="0" applyNumberFormat="1" applyFont="1" applyFill="1" applyBorder="1" applyAlignment="1">
      <alignment horizontal="right"/>
    </xf>
    <xf numFmtId="3" fontId="9" fillId="2" borderId="6" xfId="0" applyNumberFormat="1" applyFont="1" applyFill="1" applyBorder="1" applyAlignment="1">
      <alignment/>
    </xf>
    <xf numFmtId="49" fontId="9" fillId="0" borderId="18" xfId="0" applyNumberFormat="1" applyFont="1" applyBorder="1" applyAlignment="1">
      <alignment/>
    </xf>
    <xf numFmtId="0" fontId="9" fillId="0" borderId="19" xfId="0" applyFont="1" applyBorder="1" applyAlignment="1">
      <alignment/>
    </xf>
    <xf numFmtId="3" fontId="9" fillId="0" borderId="4" xfId="0" applyNumberFormat="1" applyFont="1" applyBorder="1" applyAlignment="1">
      <alignment/>
    </xf>
    <xf numFmtId="3" fontId="9" fillId="0" borderId="7" xfId="0" applyNumberFormat="1" applyFont="1" applyBorder="1" applyAlignment="1">
      <alignment/>
    </xf>
    <xf numFmtId="3" fontId="9" fillId="2" borderId="6" xfId="0" applyNumberFormat="1" applyFont="1" applyFill="1" applyBorder="1" applyAlignment="1">
      <alignment/>
    </xf>
    <xf numFmtId="3" fontId="9" fillId="2" borderId="10" xfId="0" applyNumberFormat="1" applyFont="1" applyFill="1" applyBorder="1" applyAlignment="1">
      <alignment/>
    </xf>
    <xf numFmtId="0" fontId="1" fillId="0" borderId="34" xfId="0" applyFont="1" applyBorder="1" applyAlignment="1">
      <alignment/>
    </xf>
    <xf numFmtId="0" fontId="0" fillId="0" borderId="34" xfId="0" applyBorder="1" applyAlignment="1">
      <alignment/>
    </xf>
    <xf numFmtId="3" fontId="1" fillId="0" borderId="29" xfId="0" applyNumberFormat="1" applyFont="1" applyBorder="1" applyAlignment="1">
      <alignment/>
    </xf>
    <xf numFmtId="3" fontId="9" fillId="2" borderId="7" xfId="0" applyNumberFormat="1" applyFont="1" applyFill="1" applyBorder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X409"/>
  <sheetViews>
    <sheetView workbookViewId="0" topLeftCell="A5">
      <pane xSplit="2" ySplit="2" topLeftCell="U7" activePane="bottomRight" state="frozen"/>
      <selection pane="topLeft" activeCell="A5" sqref="A5"/>
      <selection pane="topRight" activeCell="C5" sqref="C5"/>
      <selection pane="bottomLeft" activeCell="A7" sqref="A7"/>
      <selection pane="bottomRight" activeCell="W12" sqref="W12"/>
    </sheetView>
  </sheetViews>
  <sheetFormatPr defaultColWidth="11.421875" defaultRowHeight="12.75"/>
  <cols>
    <col min="2" max="2" width="37.140625" style="0" customWidth="1"/>
    <col min="3" max="3" width="12.57421875" style="0" customWidth="1"/>
    <col min="5" max="5" width="12.8515625" style="0" customWidth="1"/>
    <col min="23" max="23" width="17.140625" style="0" customWidth="1"/>
  </cols>
  <sheetData>
    <row r="4" ht="13.5" thickBot="1"/>
    <row r="5" spans="1:24" ht="13.5" thickBot="1">
      <c r="A5" s="4"/>
      <c r="B5" s="5"/>
      <c r="C5" s="16" t="s">
        <v>0</v>
      </c>
      <c r="D5" s="18"/>
      <c r="E5" s="16" t="s">
        <v>1</v>
      </c>
      <c r="F5" s="18"/>
      <c r="G5" s="16" t="s">
        <v>2</v>
      </c>
      <c r="H5" s="18"/>
      <c r="I5" s="16" t="s">
        <v>3</v>
      </c>
      <c r="J5" s="18"/>
      <c r="K5" s="16" t="s">
        <v>4</v>
      </c>
      <c r="L5" s="18"/>
      <c r="M5" s="16" t="s">
        <v>5</v>
      </c>
      <c r="N5" s="18"/>
      <c r="O5" s="16" t="s">
        <v>6</v>
      </c>
      <c r="P5" s="18"/>
      <c r="Q5" s="16" t="s">
        <v>7</v>
      </c>
      <c r="R5" s="18"/>
      <c r="S5" s="16" t="s">
        <v>8</v>
      </c>
      <c r="T5" s="18"/>
      <c r="U5" s="16" t="s">
        <v>9</v>
      </c>
      <c r="V5" s="18"/>
      <c r="W5" s="49" t="s">
        <v>10</v>
      </c>
      <c r="X5" s="50"/>
    </row>
    <row r="6" spans="1:24" ht="13.5" thickBot="1">
      <c r="A6" s="9" t="s">
        <v>11</v>
      </c>
      <c r="B6" s="10" t="s">
        <v>12</v>
      </c>
      <c r="C6" s="19" t="s">
        <v>13</v>
      </c>
      <c r="D6" s="17" t="s">
        <v>14</v>
      </c>
      <c r="E6" s="19" t="s">
        <v>13</v>
      </c>
      <c r="F6" s="20" t="s">
        <v>14</v>
      </c>
      <c r="G6" s="19" t="s">
        <v>13</v>
      </c>
      <c r="H6" s="20" t="s">
        <v>14</v>
      </c>
      <c r="I6" s="19" t="s">
        <v>13</v>
      </c>
      <c r="J6" s="20" t="s">
        <v>14</v>
      </c>
      <c r="K6" s="19" t="s">
        <v>13</v>
      </c>
      <c r="L6" s="20" t="s">
        <v>14</v>
      </c>
      <c r="M6" s="19" t="s">
        <v>13</v>
      </c>
      <c r="N6" s="20" t="s">
        <v>14</v>
      </c>
      <c r="O6" s="19" t="s">
        <v>13</v>
      </c>
      <c r="P6" s="20" t="s">
        <v>14</v>
      </c>
      <c r="Q6" s="19" t="s">
        <v>13</v>
      </c>
      <c r="R6" s="20" t="s">
        <v>14</v>
      </c>
      <c r="S6" s="19" t="s">
        <v>13</v>
      </c>
      <c r="T6" s="20" t="s">
        <v>14</v>
      </c>
      <c r="U6" s="19" t="s">
        <v>13</v>
      </c>
      <c r="V6" s="17" t="s">
        <v>14</v>
      </c>
      <c r="W6" s="51" t="s">
        <v>15</v>
      </c>
      <c r="X6" s="52" t="s">
        <v>14</v>
      </c>
    </row>
    <row r="7" spans="1:24" ht="12.75">
      <c r="A7" s="26" t="s">
        <v>16</v>
      </c>
      <c r="B7" s="14" t="s">
        <v>17</v>
      </c>
      <c r="C7" s="43">
        <f>SUM(C8+C129+C229+C277+C278)</f>
        <v>0</v>
      </c>
      <c r="D7" s="44">
        <f aca="true" t="shared" si="0" ref="D7:T7">SUM(D8+D129+D229+D277+D278)</f>
        <v>0</v>
      </c>
      <c r="E7" s="43">
        <f t="shared" si="0"/>
        <v>0</v>
      </c>
      <c r="F7" s="44">
        <f t="shared" si="0"/>
        <v>0</v>
      </c>
      <c r="G7" s="43">
        <f t="shared" si="0"/>
        <v>0</v>
      </c>
      <c r="H7" s="44">
        <f t="shared" si="0"/>
        <v>0</v>
      </c>
      <c r="I7" s="43">
        <f>SUM(I8+I129+I229+I277+I278)</f>
        <v>0</v>
      </c>
      <c r="J7" s="44">
        <f>SUM(J8+J129+J229+J277+J278)</f>
        <v>0</v>
      </c>
      <c r="K7" s="43">
        <f t="shared" si="0"/>
        <v>0</v>
      </c>
      <c r="L7" s="44">
        <f t="shared" si="0"/>
        <v>0</v>
      </c>
      <c r="M7" s="43">
        <f t="shared" si="0"/>
        <v>0</v>
      </c>
      <c r="N7" s="44">
        <f t="shared" si="0"/>
        <v>0</v>
      </c>
      <c r="O7" s="43">
        <f>SUM(O8+O129+O229+O277+O278)</f>
        <v>0</v>
      </c>
      <c r="P7" s="44">
        <f>SUM(P8+P129+P229+P277+P278)</f>
        <v>0</v>
      </c>
      <c r="Q7" s="43">
        <f t="shared" si="0"/>
        <v>0</v>
      </c>
      <c r="R7" s="44">
        <f t="shared" si="0"/>
        <v>0</v>
      </c>
      <c r="S7" s="43">
        <f t="shared" si="0"/>
        <v>0</v>
      </c>
      <c r="T7" s="44">
        <f t="shared" si="0"/>
        <v>0</v>
      </c>
      <c r="U7" s="43">
        <f>SUM(U8+U129+U229+U277+U278)</f>
        <v>-8100000</v>
      </c>
      <c r="V7" s="44">
        <f>SUM(V8+V129+V229+V277+V278)</f>
        <v>40667705.858</v>
      </c>
      <c r="W7" s="60">
        <f>SUM(C7+E7+G7+I7+K7+M7+O7+Q7+S7+U7)</f>
        <v>-8100000</v>
      </c>
      <c r="X7" s="53">
        <f>SUM(D7+F7+H7+J7+L7+N7+P7+R7+T7+V7)</f>
        <v>40667705.858</v>
      </c>
    </row>
    <row r="8" spans="1:24" ht="12.75">
      <c r="A8" s="27" t="s">
        <v>18</v>
      </c>
      <c r="B8" s="28" t="s">
        <v>19</v>
      </c>
      <c r="C8" s="45">
        <f>SUM(C9+C58+C99)</f>
        <v>0</v>
      </c>
      <c r="D8" s="46">
        <f aca="true" t="shared" si="1" ref="D8:T8">SUM(D9+D58+D99)</f>
        <v>0</v>
      </c>
      <c r="E8" s="45">
        <f t="shared" si="1"/>
        <v>0</v>
      </c>
      <c r="F8" s="46">
        <f t="shared" si="1"/>
        <v>0</v>
      </c>
      <c r="G8" s="45">
        <f t="shared" si="1"/>
        <v>0</v>
      </c>
      <c r="H8" s="46">
        <f t="shared" si="1"/>
        <v>0</v>
      </c>
      <c r="I8" s="45">
        <f>SUM(I9+I58+I99)</f>
        <v>0</v>
      </c>
      <c r="J8" s="46">
        <f>SUM(J9+J58+J99)</f>
        <v>0</v>
      </c>
      <c r="K8" s="45">
        <f t="shared" si="1"/>
        <v>0</v>
      </c>
      <c r="L8" s="46">
        <f t="shared" si="1"/>
        <v>0</v>
      </c>
      <c r="M8" s="45">
        <f t="shared" si="1"/>
        <v>0</v>
      </c>
      <c r="N8" s="46">
        <f t="shared" si="1"/>
        <v>0</v>
      </c>
      <c r="O8" s="45">
        <f>SUM(O9+O58+O99)</f>
        <v>0</v>
      </c>
      <c r="P8" s="46">
        <f>SUM(P9+P58+P99)</f>
        <v>0</v>
      </c>
      <c r="Q8" s="45">
        <f t="shared" si="1"/>
        <v>0</v>
      </c>
      <c r="R8" s="46">
        <f t="shared" si="1"/>
        <v>0</v>
      </c>
      <c r="S8" s="45">
        <f t="shared" si="1"/>
        <v>0</v>
      </c>
      <c r="T8" s="46">
        <f t="shared" si="1"/>
        <v>0</v>
      </c>
      <c r="U8" s="45">
        <f>SUM(U9+U58+U99)</f>
        <v>-6628920</v>
      </c>
      <c r="V8" s="46">
        <f>SUM(V9+V58+V99)</f>
        <v>40639640.258</v>
      </c>
      <c r="W8" s="61">
        <f aca="true" t="shared" si="2" ref="W8:X23">SUM(C8+E8+G8+I8+K8+M8+O8+Q8+S8+U8)</f>
        <v>-6628920</v>
      </c>
      <c r="X8" s="53">
        <f t="shared" si="2"/>
        <v>40639640.258</v>
      </c>
    </row>
    <row r="9" spans="1:24" ht="12.75">
      <c r="A9" s="27" t="s">
        <v>20</v>
      </c>
      <c r="B9" s="28" t="s">
        <v>21</v>
      </c>
      <c r="C9" s="45">
        <f>SUM(C10:C57)-C18-C31-C43-C46-C49</f>
        <v>0</v>
      </c>
      <c r="D9" s="46">
        <f aca="true" t="shared" si="3" ref="D9:T9">SUM(D10:D57)-D18-D31-D43-D46-D49</f>
        <v>0</v>
      </c>
      <c r="E9" s="45">
        <f t="shared" si="3"/>
        <v>0</v>
      </c>
      <c r="F9" s="46">
        <f t="shared" si="3"/>
        <v>0</v>
      </c>
      <c r="G9" s="45">
        <f t="shared" si="3"/>
        <v>0</v>
      </c>
      <c r="H9" s="46">
        <f t="shared" si="3"/>
        <v>0</v>
      </c>
      <c r="I9" s="45">
        <f>SUM(I10:I57)-I18-I31-I43-I46-I49</f>
        <v>0</v>
      </c>
      <c r="J9" s="46">
        <f>SUM(J10:J57)-J18-J31-J43-J46-J49</f>
        <v>0</v>
      </c>
      <c r="K9" s="45">
        <f t="shared" si="3"/>
        <v>0</v>
      </c>
      <c r="L9" s="46">
        <f t="shared" si="3"/>
        <v>0</v>
      </c>
      <c r="M9" s="45">
        <f t="shared" si="3"/>
        <v>0</v>
      </c>
      <c r="N9" s="46">
        <f t="shared" si="3"/>
        <v>0</v>
      </c>
      <c r="O9" s="45">
        <f>SUM(O10:O57)-O18-O31-O43-O46-O49</f>
        <v>0</v>
      </c>
      <c r="P9" s="46">
        <f>SUM(P10:P57)-P18-P31-P43-P46-P49</f>
        <v>0</v>
      </c>
      <c r="Q9" s="45">
        <f t="shared" si="3"/>
        <v>0</v>
      </c>
      <c r="R9" s="46">
        <f t="shared" si="3"/>
        <v>0</v>
      </c>
      <c r="S9" s="45">
        <f t="shared" si="3"/>
        <v>0</v>
      </c>
      <c r="T9" s="46">
        <f t="shared" si="3"/>
        <v>0</v>
      </c>
      <c r="U9" s="45">
        <f>SUM(U10:U57)-U18-U31-U43-U46-U49</f>
        <v>-6840000</v>
      </c>
      <c r="V9" s="46">
        <f>SUM(V10:V57)-V18-V31-V43-V46-V49</f>
        <v>28524762.916000005</v>
      </c>
      <c r="W9" s="61">
        <f t="shared" si="2"/>
        <v>-6840000</v>
      </c>
      <c r="X9" s="53">
        <f t="shared" si="2"/>
        <v>28524762.916000005</v>
      </c>
    </row>
    <row r="10" spans="1:24" ht="12.75">
      <c r="A10" s="30" t="s">
        <v>22</v>
      </c>
      <c r="B10" s="32" t="s">
        <v>23</v>
      </c>
      <c r="C10" s="41"/>
      <c r="D10" s="42"/>
      <c r="E10" s="41"/>
      <c r="F10" s="42"/>
      <c r="G10" s="41"/>
      <c r="H10" s="42"/>
      <c r="I10" s="41"/>
      <c r="J10" s="42"/>
      <c r="K10" s="41"/>
      <c r="L10" s="42"/>
      <c r="M10" s="41"/>
      <c r="N10" s="42"/>
      <c r="O10" s="41"/>
      <c r="P10" s="42"/>
      <c r="Q10" s="41"/>
      <c r="R10" s="42"/>
      <c r="S10" s="41"/>
      <c r="T10" s="42"/>
      <c r="U10" s="41">
        <v>-1962269.614</v>
      </c>
      <c r="V10" s="42">
        <v>15160900.886</v>
      </c>
      <c r="W10" s="61">
        <f>SUM(C10+E10+G10+I10+K10+M10+O10+Q10+S10+U10)</f>
        <v>-1962269.614</v>
      </c>
      <c r="X10" s="53">
        <f>SUM(D10+F10+H10+J10+L10+N10+P10+R10+T10+V10)</f>
        <v>15160900.886</v>
      </c>
    </row>
    <row r="11" spans="1:24" ht="12.75">
      <c r="A11" s="30" t="s">
        <v>24</v>
      </c>
      <c r="B11" s="32" t="s">
        <v>25</v>
      </c>
      <c r="C11" s="41"/>
      <c r="D11" s="42"/>
      <c r="E11" s="41"/>
      <c r="F11" s="42"/>
      <c r="G11" s="41"/>
      <c r="H11" s="42"/>
      <c r="I11" s="41"/>
      <c r="J11" s="42"/>
      <c r="K11" s="41"/>
      <c r="L11" s="42"/>
      <c r="M11" s="41"/>
      <c r="N11" s="42"/>
      <c r="O11" s="41"/>
      <c r="P11" s="42"/>
      <c r="Q11" s="41"/>
      <c r="R11" s="42"/>
      <c r="S11" s="41"/>
      <c r="T11" s="42"/>
      <c r="U11" s="41"/>
      <c r="V11" s="42"/>
      <c r="W11" s="61"/>
      <c r="X11" s="53"/>
    </row>
    <row r="12" spans="1:24" ht="12.75">
      <c r="A12" s="30" t="s">
        <v>26</v>
      </c>
      <c r="B12" s="32" t="s">
        <v>27</v>
      </c>
      <c r="C12" s="41"/>
      <c r="D12" s="42"/>
      <c r="E12" s="41"/>
      <c r="F12" s="42"/>
      <c r="G12" s="41"/>
      <c r="H12" s="42"/>
      <c r="I12" s="41"/>
      <c r="J12" s="42"/>
      <c r="K12" s="41"/>
      <c r="L12" s="42"/>
      <c r="M12" s="41"/>
      <c r="N12" s="42"/>
      <c r="O12" s="41"/>
      <c r="P12" s="42"/>
      <c r="Q12" s="41"/>
      <c r="R12" s="42"/>
      <c r="S12" s="41"/>
      <c r="T12" s="42"/>
      <c r="U12" s="41"/>
      <c r="V12" s="42"/>
      <c r="W12" s="61"/>
      <c r="X12" s="53"/>
    </row>
    <row r="13" spans="1:24" ht="12.75">
      <c r="A13" s="30" t="s">
        <v>28</v>
      </c>
      <c r="B13" s="32" t="s">
        <v>29</v>
      </c>
      <c r="C13" s="41"/>
      <c r="D13" s="42"/>
      <c r="E13" s="41"/>
      <c r="F13" s="42"/>
      <c r="G13" s="41"/>
      <c r="H13" s="42"/>
      <c r="I13" s="41"/>
      <c r="J13" s="42"/>
      <c r="K13" s="41"/>
      <c r="L13" s="42"/>
      <c r="M13" s="41"/>
      <c r="N13" s="42"/>
      <c r="O13" s="41"/>
      <c r="P13" s="42"/>
      <c r="Q13" s="41"/>
      <c r="R13" s="42"/>
      <c r="S13" s="41"/>
      <c r="T13" s="42"/>
      <c r="U13" s="41">
        <v>43710.73</v>
      </c>
      <c r="V13" s="42">
        <v>448774.5</v>
      </c>
      <c r="W13" s="61">
        <f t="shared" si="2"/>
        <v>43710.73</v>
      </c>
      <c r="X13" s="53">
        <f t="shared" si="2"/>
        <v>448774.5</v>
      </c>
    </row>
    <row r="14" spans="1:24" ht="12.75">
      <c r="A14" s="30" t="s">
        <v>30</v>
      </c>
      <c r="B14" s="32" t="s">
        <v>31</v>
      </c>
      <c r="C14" s="41"/>
      <c r="D14" s="42"/>
      <c r="E14" s="41"/>
      <c r="F14" s="42"/>
      <c r="G14" s="41"/>
      <c r="H14" s="42"/>
      <c r="I14" s="41"/>
      <c r="J14" s="42"/>
      <c r="K14" s="41"/>
      <c r="L14" s="42"/>
      <c r="M14" s="41"/>
      <c r="N14" s="42"/>
      <c r="O14" s="41"/>
      <c r="P14" s="42"/>
      <c r="Q14" s="41"/>
      <c r="R14" s="42"/>
      <c r="S14" s="41"/>
      <c r="T14" s="42"/>
      <c r="U14" s="41">
        <v>289000</v>
      </c>
      <c r="V14" s="42">
        <v>1708265.9</v>
      </c>
      <c r="W14" s="61">
        <f t="shared" si="2"/>
        <v>289000</v>
      </c>
      <c r="X14" s="53">
        <f t="shared" si="2"/>
        <v>1708265.9</v>
      </c>
    </row>
    <row r="15" spans="1:24" ht="12.75">
      <c r="A15" s="30" t="s">
        <v>32</v>
      </c>
      <c r="B15" s="32" t="s">
        <v>33</v>
      </c>
      <c r="C15" s="41"/>
      <c r="D15" s="42"/>
      <c r="E15" s="41"/>
      <c r="F15" s="42"/>
      <c r="G15" s="41"/>
      <c r="H15" s="42"/>
      <c r="I15" s="41"/>
      <c r="J15" s="42"/>
      <c r="K15" s="41"/>
      <c r="L15" s="42"/>
      <c r="M15" s="41"/>
      <c r="N15" s="42"/>
      <c r="O15" s="41"/>
      <c r="P15" s="42"/>
      <c r="Q15" s="41"/>
      <c r="R15" s="42"/>
      <c r="S15" s="41"/>
      <c r="T15" s="42"/>
      <c r="U15" s="41">
        <v>10707.105</v>
      </c>
      <c r="V15" s="42">
        <v>260418.9</v>
      </c>
      <c r="W15" s="61">
        <f t="shared" si="2"/>
        <v>10707.105</v>
      </c>
      <c r="X15" s="53">
        <f t="shared" si="2"/>
        <v>260418.9</v>
      </c>
    </row>
    <row r="16" spans="1:24" ht="12.75">
      <c r="A16" s="30" t="s">
        <v>34</v>
      </c>
      <c r="B16" s="32" t="s">
        <v>35</v>
      </c>
      <c r="C16" s="41"/>
      <c r="D16" s="42"/>
      <c r="E16" s="41"/>
      <c r="F16" s="42"/>
      <c r="G16" s="41"/>
      <c r="H16" s="42"/>
      <c r="I16" s="41"/>
      <c r="J16" s="42"/>
      <c r="K16" s="41"/>
      <c r="L16" s="42"/>
      <c r="M16" s="41"/>
      <c r="N16" s="42"/>
      <c r="O16" s="41"/>
      <c r="P16" s="42"/>
      <c r="Q16" s="41"/>
      <c r="R16" s="42"/>
      <c r="S16" s="41"/>
      <c r="T16" s="42"/>
      <c r="U16" s="41">
        <v>-12441.879</v>
      </c>
      <c r="V16" s="42">
        <v>243088.03</v>
      </c>
      <c r="W16" s="61">
        <f t="shared" si="2"/>
        <v>-12441.879</v>
      </c>
      <c r="X16" s="53">
        <f t="shared" si="2"/>
        <v>243088.03</v>
      </c>
    </row>
    <row r="17" spans="1:24" ht="12.75">
      <c r="A17" s="30" t="s">
        <v>36</v>
      </c>
      <c r="B17" s="32" t="s">
        <v>37</v>
      </c>
      <c r="C17" s="41"/>
      <c r="D17" s="42"/>
      <c r="E17" s="41"/>
      <c r="F17" s="42"/>
      <c r="G17" s="41"/>
      <c r="H17" s="42"/>
      <c r="I17" s="41"/>
      <c r="J17" s="42"/>
      <c r="K17" s="41"/>
      <c r="L17" s="42"/>
      <c r="M17" s="41"/>
      <c r="N17" s="42"/>
      <c r="O17" s="41"/>
      <c r="P17" s="42"/>
      <c r="Q17" s="41"/>
      <c r="R17" s="42"/>
      <c r="S17" s="41"/>
      <c r="T17" s="42"/>
      <c r="U17" s="41">
        <v>-142385.776</v>
      </c>
      <c r="V17" s="42">
        <v>170083.3</v>
      </c>
      <c r="W17" s="61">
        <f t="shared" si="2"/>
        <v>-142385.776</v>
      </c>
      <c r="X17" s="53">
        <f t="shared" si="2"/>
        <v>170083.3</v>
      </c>
    </row>
    <row r="18" spans="1:24" ht="12.75">
      <c r="A18" s="30" t="s">
        <v>38</v>
      </c>
      <c r="B18" s="32" t="s">
        <v>39</v>
      </c>
      <c r="C18" s="41">
        <f aca="true" t="shared" si="4" ref="C18:R18">SUM(C19:C20)</f>
        <v>0</v>
      </c>
      <c r="D18" s="42">
        <f t="shared" si="4"/>
        <v>0</v>
      </c>
      <c r="E18" s="41">
        <f t="shared" si="4"/>
        <v>0</v>
      </c>
      <c r="F18" s="42">
        <f t="shared" si="4"/>
        <v>0</v>
      </c>
      <c r="G18" s="41">
        <f t="shared" si="4"/>
        <v>0</v>
      </c>
      <c r="H18" s="42">
        <f t="shared" si="4"/>
        <v>0</v>
      </c>
      <c r="I18" s="41">
        <f>SUM(I19:I20)</f>
        <v>0</v>
      </c>
      <c r="J18" s="42">
        <f>SUM(J19:J20)</f>
        <v>0</v>
      </c>
      <c r="K18" s="41">
        <f t="shared" si="4"/>
        <v>0</v>
      </c>
      <c r="L18" s="42">
        <f t="shared" si="4"/>
        <v>0</v>
      </c>
      <c r="M18" s="41">
        <f t="shared" si="4"/>
        <v>0</v>
      </c>
      <c r="N18" s="42">
        <f t="shared" si="4"/>
        <v>0</v>
      </c>
      <c r="O18" s="41">
        <f>SUM(O19:O20)</f>
        <v>0</v>
      </c>
      <c r="P18" s="42">
        <f>SUM(P19:P20)</f>
        <v>0</v>
      </c>
      <c r="Q18" s="41">
        <f t="shared" si="4"/>
        <v>0</v>
      </c>
      <c r="R18" s="42">
        <f t="shared" si="4"/>
        <v>0</v>
      </c>
      <c r="S18" s="41">
        <f>SUM(S19:S20)</f>
        <v>0</v>
      </c>
      <c r="T18" s="42">
        <f>SUM(T19:T20)</f>
        <v>0</v>
      </c>
      <c r="U18" s="41">
        <f>SUM(U19:U20)</f>
        <v>-20000</v>
      </c>
      <c r="V18" s="42">
        <f>SUM(V19:V20)</f>
        <v>9449.8</v>
      </c>
      <c r="W18" s="61">
        <f t="shared" si="2"/>
        <v>-20000</v>
      </c>
      <c r="X18" s="53">
        <f t="shared" si="2"/>
        <v>9449.8</v>
      </c>
    </row>
    <row r="19" spans="1:24" ht="12.75">
      <c r="A19" s="30" t="s">
        <v>40</v>
      </c>
      <c r="B19" s="32" t="s">
        <v>41</v>
      </c>
      <c r="C19" s="41"/>
      <c r="D19" s="42"/>
      <c r="E19" s="41"/>
      <c r="F19" s="42"/>
      <c r="G19" s="41"/>
      <c r="H19" s="42"/>
      <c r="I19" s="41"/>
      <c r="J19" s="42"/>
      <c r="K19" s="41"/>
      <c r="L19" s="42"/>
      <c r="M19" s="41"/>
      <c r="N19" s="42"/>
      <c r="O19" s="41"/>
      <c r="P19" s="42"/>
      <c r="Q19" s="41"/>
      <c r="R19" s="42"/>
      <c r="S19" s="41"/>
      <c r="T19" s="42"/>
      <c r="U19" s="41">
        <v>-20000</v>
      </c>
      <c r="V19" s="42">
        <v>9449.8</v>
      </c>
      <c r="W19" s="61">
        <f t="shared" si="2"/>
        <v>-20000</v>
      </c>
      <c r="X19" s="53">
        <f t="shared" si="2"/>
        <v>9449.8</v>
      </c>
    </row>
    <row r="20" spans="1:24" ht="12.75">
      <c r="A20" s="30" t="s">
        <v>42</v>
      </c>
      <c r="B20" s="32" t="s">
        <v>43</v>
      </c>
      <c r="C20" s="41"/>
      <c r="D20" s="42"/>
      <c r="E20" s="41"/>
      <c r="F20" s="42"/>
      <c r="G20" s="41"/>
      <c r="H20" s="42"/>
      <c r="I20" s="41"/>
      <c r="J20" s="42"/>
      <c r="K20" s="41"/>
      <c r="L20" s="42"/>
      <c r="M20" s="41"/>
      <c r="N20" s="42"/>
      <c r="O20" s="41"/>
      <c r="P20" s="42"/>
      <c r="Q20" s="41"/>
      <c r="R20" s="42"/>
      <c r="S20" s="41"/>
      <c r="T20" s="42"/>
      <c r="U20" s="41"/>
      <c r="V20" s="42"/>
      <c r="W20" s="61">
        <f t="shared" si="2"/>
        <v>0</v>
      </c>
      <c r="X20" s="53">
        <f t="shared" si="2"/>
        <v>0</v>
      </c>
    </row>
    <row r="21" spans="1:24" ht="12.75">
      <c r="A21" s="30" t="s">
        <v>44</v>
      </c>
      <c r="B21" s="32" t="s">
        <v>45</v>
      </c>
      <c r="C21" s="41"/>
      <c r="D21" s="42"/>
      <c r="E21" s="41"/>
      <c r="F21" s="42"/>
      <c r="G21" s="41"/>
      <c r="H21" s="42"/>
      <c r="I21" s="41"/>
      <c r="J21" s="42"/>
      <c r="K21" s="41"/>
      <c r="L21" s="42"/>
      <c r="M21" s="41"/>
      <c r="N21" s="42"/>
      <c r="O21" s="41"/>
      <c r="P21" s="42"/>
      <c r="Q21" s="41"/>
      <c r="R21" s="42"/>
      <c r="S21" s="41"/>
      <c r="T21" s="42"/>
      <c r="U21" s="41">
        <v>100000</v>
      </c>
      <c r="V21" s="42">
        <v>109294.8</v>
      </c>
      <c r="W21" s="61">
        <f t="shared" si="2"/>
        <v>100000</v>
      </c>
      <c r="X21" s="53">
        <f t="shared" si="2"/>
        <v>109294.8</v>
      </c>
    </row>
    <row r="22" spans="1:24" ht="12.75">
      <c r="A22" s="30" t="s">
        <v>46</v>
      </c>
      <c r="B22" s="32" t="s">
        <v>47</v>
      </c>
      <c r="C22" s="41"/>
      <c r="D22" s="42"/>
      <c r="E22" s="41"/>
      <c r="F22" s="42"/>
      <c r="G22" s="41"/>
      <c r="H22" s="42"/>
      <c r="I22" s="41"/>
      <c r="J22" s="42"/>
      <c r="K22" s="41"/>
      <c r="L22" s="42"/>
      <c r="M22" s="41"/>
      <c r="N22" s="42"/>
      <c r="O22" s="41"/>
      <c r="P22" s="42"/>
      <c r="Q22" s="41"/>
      <c r="R22" s="42"/>
      <c r="S22" s="41"/>
      <c r="T22" s="42"/>
      <c r="U22" s="41">
        <v>-471558.637</v>
      </c>
      <c r="V22" s="42">
        <v>2216421.5</v>
      </c>
      <c r="W22" s="61">
        <f t="shared" si="2"/>
        <v>-471558.637</v>
      </c>
      <c r="X22" s="53">
        <f t="shared" si="2"/>
        <v>2216421.5</v>
      </c>
    </row>
    <row r="23" spans="1:24" ht="12.75">
      <c r="A23" s="30" t="s">
        <v>48</v>
      </c>
      <c r="B23" s="32" t="s">
        <v>49</v>
      </c>
      <c r="C23" s="41"/>
      <c r="D23" s="42"/>
      <c r="E23" s="41"/>
      <c r="F23" s="42"/>
      <c r="G23" s="41"/>
      <c r="H23" s="42"/>
      <c r="I23" s="41"/>
      <c r="J23" s="42"/>
      <c r="K23" s="41"/>
      <c r="L23" s="42"/>
      <c r="M23" s="41"/>
      <c r="N23" s="42"/>
      <c r="O23" s="41"/>
      <c r="P23" s="42"/>
      <c r="Q23" s="41"/>
      <c r="R23" s="42"/>
      <c r="S23" s="41"/>
      <c r="T23" s="42"/>
      <c r="U23" s="41"/>
      <c r="V23" s="42"/>
      <c r="W23" s="61">
        <f t="shared" si="2"/>
        <v>0</v>
      </c>
      <c r="X23" s="53">
        <f t="shared" si="2"/>
        <v>0</v>
      </c>
    </row>
    <row r="24" spans="1:24" ht="12.75">
      <c r="A24" s="30" t="s">
        <v>50</v>
      </c>
      <c r="B24" s="32" t="s">
        <v>51</v>
      </c>
      <c r="C24" s="41"/>
      <c r="D24" s="42"/>
      <c r="E24" s="41"/>
      <c r="F24" s="42"/>
      <c r="G24" s="41"/>
      <c r="H24" s="42"/>
      <c r="I24" s="41"/>
      <c r="J24" s="42"/>
      <c r="K24" s="41"/>
      <c r="L24" s="42"/>
      <c r="M24" s="41"/>
      <c r="N24" s="42"/>
      <c r="O24" s="41"/>
      <c r="P24" s="42"/>
      <c r="Q24" s="41"/>
      <c r="R24" s="42"/>
      <c r="S24" s="41"/>
      <c r="T24" s="42"/>
      <c r="U24" s="41">
        <v>-272248.766</v>
      </c>
      <c r="V24" s="42">
        <v>2029165.6</v>
      </c>
      <c r="W24" s="61">
        <f aca="true" t="shared" si="5" ref="W24:X39">SUM(C24+E24+G24+I24+K24+M24+O24+Q24+S24+U24)</f>
        <v>-272248.766</v>
      </c>
      <c r="X24" s="53">
        <f t="shared" si="5"/>
        <v>2029165.6</v>
      </c>
    </row>
    <row r="25" spans="1:24" ht="12.75">
      <c r="A25" s="30" t="s">
        <v>52</v>
      </c>
      <c r="B25" s="32" t="s">
        <v>53</v>
      </c>
      <c r="C25" s="41"/>
      <c r="D25" s="42"/>
      <c r="E25" s="41"/>
      <c r="F25" s="42"/>
      <c r="G25" s="41"/>
      <c r="H25" s="42"/>
      <c r="I25" s="41"/>
      <c r="J25" s="42"/>
      <c r="K25" s="41"/>
      <c r="L25" s="42"/>
      <c r="M25" s="41"/>
      <c r="N25" s="42"/>
      <c r="O25" s="41"/>
      <c r="P25" s="42"/>
      <c r="Q25" s="41"/>
      <c r="R25" s="42"/>
      <c r="S25" s="41"/>
      <c r="T25" s="42"/>
      <c r="U25" s="41">
        <v>25251.231</v>
      </c>
      <c r="V25" s="42">
        <v>1564545.6</v>
      </c>
      <c r="W25" s="61">
        <f t="shared" si="5"/>
        <v>25251.231</v>
      </c>
      <c r="X25" s="53">
        <f t="shared" si="5"/>
        <v>1564545.6</v>
      </c>
    </row>
    <row r="26" spans="1:24" ht="12.75">
      <c r="A26" s="30" t="s">
        <v>54</v>
      </c>
      <c r="B26" s="32" t="s">
        <v>55</v>
      </c>
      <c r="C26" s="41"/>
      <c r="D26" s="42"/>
      <c r="E26" s="41"/>
      <c r="F26" s="42"/>
      <c r="G26" s="41"/>
      <c r="H26" s="42"/>
      <c r="I26" s="41"/>
      <c r="J26" s="42"/>
      <c r="K26" s="41"/>
      <c r="L26" s="42"/>
      <c r="M26" s="41"/>
      <c r="N26" s="42"/>
      <c r="O26" s="41"/>
      <c r="P26" s="42"/>
      <c r="Q26" s="41"/>
      <c r="R26" s="42"/>
      <c r="S26" s="41"/>
      <c r="T26" s="42"/>
      <c r="U26" s="41">
        <v>-537367.815</v>
      </c>
      <c r="V26" s="42">
        <v>2327149.8</v>
      </c>
      <c r="W26" s="61">
        <f t="shared" si="5"/>
        <v>-537367.815</v>
      </c>
      <c r="X26" s="53">
        <f t="shared" si="5"/>
        <v>2327149.8</v>
      </c>
    </row>
    <row r="27" spans="1:24" ht="12.75">
      <c r="A27" s="30" t="s">
        <v>56</v>
      </c>
      <c r="B27" s="32" t="s">
        <v>57</v>
      </c>
      <c r="C27" s="41"/>
      <c r="D27" s="42"/>
      <c r="E27" s="41"/>
      <c r="F27" s="42"/>
      <c r="G27" s="41"/>
      <c r="H27" s="42"/>
      <c r="I27" s="41"/>
      <c r="J27" s="42"/>
      <c r="K27" s="41"/>
      <c r="L27" s="42"/>
      <c r="M27" s="41"/>
      <c r="N27" s="42"/>
      <c r="O27" s="41"/>
      <c r="P27" s="42"/>
      <c r="Q27" s="41"/>
      <c r="R27" s="42"/>
      <c r="S27" s="41"/>
      <c r="T27" s="42"/>
      <c r="U27" s="41">
        <v>95633.826</v>
      </c>
      <c r="V27" s="42">
        <v>463482.7</v>
      </c>
      <c r="W27" s="61">
        <f t="shared" si="5"/>
        <v>95633.826</v>
      </c>
      <c r="X27" s="53">
        <f t="shared" si="5"/>
        <v>463482.7</v>
      </c>
    </row>
    <row r="28" spans="1:24" ht="12.75">
      <c r="A28" s="30" t="s">
        <v>58</v>
      </c>
      <c r="B28" s="32" t="s">
        <v>59</v>
      </c>
      <c r="C28" s="41"/>
      <c r="D28" s="42"/>
      <c r="E28" s="41"/>
      <c r="F28" s="42"/>
      <c r="G28" s="41"/>
      <c r="H28" s="42"/>
      <c r="I28" s="41"/>
      <c r="J28" s="42"/>
      <c r="K28" s="41"/>
      <c r="L28" s="42"/>
      <c r="M28" s="41"/>
      <c r="N28" s="42"/>
      <c r="O28" s="41"/>
      <c r="P28" s="42"/>
      <c r="Q28" s="41"/>
      <c r="R28" s="42"/>
      <c r="S28" s="41"/>
      <c r="T28" s="42"/>
      <c r="U28" s="41">
        <v>1169.013</v>
      </c>
      <c r="V28" s="42">
        <v>8382.1</v>
      </c>
      <c r="W28" s="61">
        <f t="shared" si="5"/>
        <v>1169.013</v>
      </c>
      <c r="X28" s="53">
        <f t="shared" si="5"/>
        <v>8382.1</v>
      </c>
    </row>
    <row r="29" spans="1:24" ht="12.75">
      <c r="A29" s="30" t="s">
        <v>60</v>
      </c>
      <c r="B29" s="32" t="s">
        <v>61</v>
      </c>
      <c r="C29" s="41"/>
      <c r="D29" s="42"/>
      <c r="E29" s="41"/>
      <c r="F29" s="42"/>
      <c r="G29" s="41"/>
      <c r="H29" s="42"/>
      <c r="I29" s="41"/>
      <c r="J29" s="42"/>
      <c r="K29" s="41"/>
      <c r="L29" s="42"/>
      <c r="M29" s="41"/>
      <c r="N29" s="42"/>
      <c r="O29" s="41"/>
      <c r="P29" s="42"/>
      <c r="Q29" s="41"/>
      <c r="R29" s="42"/>
      <c r="S29" s="41"/>
      <c r="T29" s="42"/>
      <c r="U29" s="41">
        <v>96840.452</v>
      </c>
      <c r="V29" s="42">
        <v>297415.4</v>
      </c>
      <c r="W29" s="61">
        <f t="shared" si="5"/>
        <v>96840.452</v>
      </c>
      <c r="X29" s="53">
        <f t="shared" si="5"/>
        <v>297415.4</v>
      </c>
    </row>
    <row r="30" spans="1:24" ht="12.75">
      <c r="A30" s="30" t="s">
        <v>62</v>
      </c>
      <c r="B30" s="32" t="s">
        <v>63</v>
      </c>
      <c r="C30" s="41"/>
      <c r="D30" s="42"/>
      <c r="E30" s="41"/>
      <c r="F30" s="42"/>
      <c r="G30" s="41"/>
      <c r="H30" s="42"/>
      <c r="I30" s="41"/>
      <c r="J30" s="42"/>
      <c r="K30" s="41"/>
      <c r="L30" s="42"/>
      <c r="M30" s="41"/>
      <c r="N30" s="42"/>
      <c r="O30" s="41"/>
      <c r="P30" s="42"/>
      <c r="Q30" s="41"/>
      <c r="R30" s="42"/>
      <c r="S30" s="41"/>
      <c r="T30" s="42"/>
      <c r="U30" s="41">
        <v>18.054</v>
      </c>
      <c r="V30" s="42">
        <v>38.1</v>
      </c>
      <c r="W30" s="61">
        <f t="shared" si="5"/>
        <v>18.054</v>
      </c>
      <c r="X30" s="53">
        <f t="shared" si="5"/>
        <v>38.1</v>
      </c>
    </row>
    <row r="31" spans="1:24" ht="12.75">
      <c r="A31" s="30" t="s">
        <v>64</v>
      </c>
      <c r="B31" s="32" t="s">
        <v>65</v>
      </c>
      <c r="C31" s="41">
        <f>SUM(C32:C38)</f>
        <v>0</v>
      </c>
      <c r="D31" s="42">
        <f aca="true" t="shared" si="6" ref="D31:T31">SUM(D32:D38)</f>
        <v>0</v>
      </c>
      <c r="E31" s="41">
        <f t="shared" si="6"/>
        <v>0</v>
      </c>
      <c r="F31" s="42">
        <f t="shared" si="6"/>
        <v>0</v>
      </c>
      <c r="G31" s="41">
        <f t="shared" si="6"/>
        <v>0</v>
      </c>
      <c r="H31" s="42">
        <f t="shared" si="6"/>
        <v>0</v>
      </c>
      <c r="I31" s="41">
        <f>SUM(I32:I38)</f>
        <v>0</v>
      </c>
      <c r="J31" s="42">
        <f>SUM(J32:J38)</f>
        <v>0</v>
      </c>
      <c r="K31" s="41">
        <f t="shared" si="6"/>
        <v>0</v>
      </c>
      <c r="L31" s="42">
        <f t="shared" si="6"/>
        <v>0</v>
      </c>
      <c r="M31" s="41">
        <f t="shared" si="6"/>
        <v>0</v>
      </c>
      <c r="N31" s="42">
        <f t="shared" si="6"/>
        <v>0</v>
      </c>
      <c r="O31" s="41">
        <f>SUM(O32:O38)</f>
        <v>0</v>
      </c>
      <c r="P31" s="42">
        <f>SUM(P32:P38)</f>
        <v>0</v>
      </c>
      <c r="Q31" s="41">
        <f t="shared" si="6"/>
        <v>0</v>
      </c>
      <c r="R31" s="42">
        <f t="shared" si="6"/>
        <v>0</v>
      </c>
      <c r="S31" s="41">
        <f t="shared" si="6"/>
        <v>0</v>
      </c>
      <c r="T31" s="42">
        <f t="shared" si="6"/>
        <v>0</v>
      </c>
      <c r="U31" s="41">
        <f>SUM(U32:U38)</f>
        <v>0</v>
      </c>
      <c r="V31" s="42">
        <f>SUM(V32:V38)</f>
        <v>37</v>
      </c>
      <c r="W31" s="61">
        <f t="shared" si="5"/>
        <v>0</v>
      </c>
      <c r="X31" s="53">
        <f t="shared" si="5"/>
        <v>37</v>
      </c>
    </row>
    <row r="32" spans="1:24" ht="12.75">
      <c r="A32" s="30" t="s">
        <v>66</v>
      </c>
      <c r="B32" s="32" t="s">
        <v>67</v>
      </c>
      <c r="C32" s="41"/>
      <c r="D32" s="42"/>
      <c r="E32" s="41"/>
      <c r="F32" s="42"/>
      <c r="G32" s="41"/>
      <c r="H32" s="42"/>
      <c r="I32" s="41"/>
      <c r="J32" s="42"/>
      <c r="K32" s="41"/>
      <c r="L32" s="42"/>
      <c r="M32" s="41"/>
      <c r="N32" s="42"/>
      <c r="O32" s="41"/>
      <c r="P32" s="42"/>
      <c r="Q32" s="41"/>
      <c r="R32" s="42"/>
      <c r="S32" s="41"/>
      <c r="T32" s="42"/>
      <c r="U32" s="41"/>
      <c r="V32" s="42">
        <v>37</v>
      </c>
      <c r="W32" s="61">
        <f t="shared" si="5"/>
        <v>0</v>
      </c>
      <c r="X32" s="53">
        <f t="shared" si="5"/>
        <v>37</v>
      </c>
    </row>
    <row r="33" spans="1:24" ht="12.75">
      <c r="A33" s="30" t="s">
        <v>68</v>
      </c>
      <c r="B33" s="32" t="s">
        <v>69</v>
      </c>
      <c r="C33" s="41"/>
      <c r="D33" s="42"/>
      <c r="E33" s="41"/>
      <c r="F33" s="42"/>
      <c r="G33" s="41"/>
      <c r="H33" s="42"/>
      <c r="I33" s="41"/>
      <c r="J33" s="42"/>
      <c r="K33" s="41"/>
      <c r="L33" s="42"/>
      <c r="M33" s="41"/>
      <c r="N33" s="42"/>
      <c r="O33" s="41"/>
      <c r="P33" s="42"/>
      <c r="Q33" s="41"/>
      <c r="R33" s="42"/>
      <c r="S33" s="41"/>
      <c r="T33" s="42"/>
      <c r="U33" s="41"/>
      <c r="V33" s="42"/>
      <c r="W33" s="61">
        <f t="shared" si="5"/>
        <v>0</v>
      </c>
      <c r="X33" s="53">
        <f t="shared" si="5"/>
        <v>0</v>
      </c>
    </row>
    <row r="34" spans="1:24" ht="12.75">
      <c r="A34" s="30" t="s">
        <v>70</v>
      </c>
      <c r="B34" s="32" t="s">
        <v>71</v>
      </c>
      <c r="C34" s="41"/>
      <c r="D34" s="42"/>
      <c r="E34" s="41"/>
      <c r="F34" s="42"/>
      <c r="G34" s="41"/>
      <c r="H34" s="42"/>
      <c r="I34" s="41"/>
      <c r="J34" s="42"/>
      <c r="K34" s="41"/>
      <c r="L34" s="42"/>
      <c r="M34" s="41"/>
      <c r="N34" s="42"/>
      <c r="O34" s="41"/>
      <c r="P34" s="42"/>
      <c r="Q34" s="41"/>
      <c r="R34" s="42"/>
      <c r="S34" s="41"/>
      <c r="T34" s="42"/>
      <c r="U34" s="41"/>
      <c r="V34" s="42"/>
      <c r="W34" s="61">
        <f t="shared" si="5"/>
        <v>0</v>
      </c>
      <c r="X34" s="53">
        <f t="shared" si="5"/>
        <v>0</v>
      </c>
    </row>
    <row r="35" spans="1:24" ht="12.75">
      <c r="A35" s="30" t="s">
        <v>72</v>
      </c>
      <c r="B35" s="32" t="s">
        <v>73</v>
      </c>
      <c r="C35" s="41"/>
      <c r="D35" s="42"/>
      <c r="E35" s="41"/>
      <c r="F35" s="42"/>
      <c r="G35" s="41"/>
      <c r="H35" s="42"/>
      <c r="I35" s="41"/>
      <c r="J35" s="42"/>
      <c r="K35" s="41"/>
      <c r="L35" s="42"/>
      <c r="M35" s="41"/>
      <c r="N35" s="42"/>
      <c r="O35" s="41"/>
      <c r="P35" s="42"/>
      <c r="Q35" s="41"/>
      <c r="R35" s="42"/>
      <c r="S35" s="41"/>
      <c r="T35" s="42"/>
      <c r="U35" s="41"/>
      <c r="V35" s="42"/>
      <c r="W35" s="61">
        <f t="shared" si="5"/>
        <v>0</v>
      </c>
      <c r="X35" s="53">
        <f t="shared" si="5"/>
        <v>0</v>
      </c>
    </row>
    <row r="36" spans="1:24" ht="12.75">
      <c r="A36" s="30" t="s">
        <v>74</v>
      </c>
      <c r="B36" s="32" t="s">
        <v>75</v>
      </c>
      <c r="C36" s="41"/>
      <c r="D36" s="42"/>
      <c r="E36" s="41"/>
      <c r="F36" s="42"/>
      <c r="G36" s="41"/>
      <c r="H36" s="42"/>
      <c r="I36" s="41"/>
      <c r="J36" s="42"/>
      <c r="K36" s="41"/>
      <c r="L36" s="42"/>
      <c r="M36" s="41"/>
      <c r="N36" s="42"/>
      <c r="O36" s="41"/>
      <c r="P36" s="42"/>
      <c r="Q36" s="41"/>
      <c r="R36" s="42"/>
      <c r="S36" s="41"/>
      <c r="T36" s="42"/>
      <c r="U36" s="41"/>
      <c r="V36" s="42"/>
      <c r="W36" s="61">
        <f t="shared" si="5"/>
        <v>0</v>
      </c>
      <c r="X36" s="53">
        <f t="shared" si="5"/>
        <v>0</v>
      </c>
    </row>
    <row r="37" spans="1:24" ht="12.75">
      <c r="A37" s="30" t="s">
        <v>76</v>
      </c>
      <c r="B37" s="32" t="s">
        <v>37</v>
      </c>
      <c r="C37" s="41"/>
      <c r="D37" s="42"/>
      <c r="E37" s="41"/>
      <c r="F37" s="42"/>
      <c r="G37" s="41"/>
      <c r="H37" s="42"/>
      <c r="I37" s="41"/>
      <c r="J37" s="42"/>
      <c r="K37" s="41"/>
      <c r="L37" s="42"/>
      <c r="M37" s="41"/>
      <c r="N37" s="42"/>
      <c r="O37" s="41"/>
      <c r="P37" s="42"/>
      <c r="Q37" s="41"/>
      <c r="R37" s="42"/>
      <c r="S37" s="41"/>
      <c r="T37" s="42"/>
      <c r="U37" s="41"/>
      <c r="V37" s="42"/>
      <c r="W37" s="61">
        <f t="shared" si="5"/>
        <v>0</v>
      </c>
      <c r="X37" s="53">
        <f t="shared" si="5"/>
        <v>0</v>
      </c>
    </row>
    <row r="38" spans="1:24" ht="12.75">
      <c r="A38" s="30" t="s">
        <v>77</v>
      </c>
      <c r="B38" s="32" t="s">
        <v>78</v>
      </c>
      <c r="C38" s="41"/>
      <c r="D38" s="42"/>
      <c r="E38" s="41"/>
      <c r="F38" s="42"/>
      <c r="G38" s="41"/>
      <c r="H38" s="42"/>
      <c r="I38" s="41"/>
      <c r="J38" s="42"/>
      <c r="K38" s="41"/>
      <c r="L38" s="42"/>
      <c r="M38" s="41"/>
      <c r="N38" s="42"/>
      <c r="O38" s="41"/>
      <c r="P38" s="42"/>
      <c r="Q38" s="41"/>
      <c r="R38" s="42"/>
      <c r="S38" s="41"/>
      <c r="T38" s="42"/>
      <c r="U38" s="41"/>
      <c r="V38" s="42"/>
      <c r="W38" s="61">
        <f t="shared" si="5"/>
        <v>0</v>
      </c>
      <c r="X38" s="53">
        <f t="shared" si="5"/>
        <v>0</v>
      </c>
    </row>
    <row r="39" spans="1:24" ht="12.75">
      <c r="A39" s="30" t="s">
        <v>79</v>
      </c>
      <c r="B39" s="32" t="s">
        <v>80</v>
      </c>
      <c r="C39" s="41"/>
      <c r="D39" s="42"/>
      <c r="E39" s="41"/>
      <c r="F39" s="42"/>
      <c r="G39" s="41"/>
      <c r="H39" s="42"/>
      <c r="I39" s="41"/>
      <c r="J39" s="42"/>
      <c r="K39" s="41"/>
      <c r="L39" s="42"/>
      <c r="M39" s="41"/>
      <c r="N39" s="42"/>
      <c r="O39" s="41"/>
      <c r="P39" s="42"/>
      <c r="Q39" s="41"/>
      <c r="R39" s="42"/>
      <c r="S39" s="41"/>
      <c r="T39" s="42"/>
      <c r="U39" s="41">
        <v>-20000</v>
      </c>
      <c r="V39" s="42">
        <v>155849.7</v>
      </c>
      <c r="W39" s="61">
        <f t="shared" si="5"/>
        <v>-20000</v>
      </c>
      <c r="X39" s="53">
        <f t="shared" si="5"/>
        <v>155849.7</v>
      </c>
    </row>
    <row r="40" spans="1:24" ht="12.75">
      <c r="A40" s="30" t="s">
        <v>81</v>
      </c>
      <c r="B40" s="32" t="s">
        <v>82</v>
      </c>
      <c r="C40" s="41"/>
      <c r="D40" s="42"/>
      <c r="E40" s="41"/>
      <c r="F40" s="42"/>
      <c r="G40" s="41"/>
      <c r="H40" s="42"/>
      <c r="I40" s="41"/>
      <c r="J40" s="42"/>
      <c r="K40" s="41"/>
      <c r="L40" s="42"/>
      <c r="M40" s="41"/>
      <c r="N40" s="42"/>
      <c r="O40" s="41"/>
      <c r="P40" s="42"/>
      <c r="Q40" s="41"/>
      <c r="R40" s="42"/>
      <c r="S40" s="41"/>
      <c r="T40" s="42"/>
      <c r="U40" s="41">
        <v>540181.059</v>
      </c>
      <c r="V40" s="42">
        <v>1304171.8</v>
      </c>
      <c r="W40" s="61">
        <f aca="true" t="shared" si="7" ref="W40:X55">SUM(C40+E40+G40+I40+K40+M40+O40+Q40+S40+U40)</f>
        <v>540181.059</v>
      </c>
      <c r="X40" s="53">
        <f t="shared" si="7"/>
        <v>1304171.8</v>
      </c>
    </row>
    <row r="41" spans="1:24" ht="12.75">
      <c r="A41" s="30" t="s">
        <v>83</v>
      </c>
      <c r="B41" s="32" t="s">
        <v>84</v>
      </c>
      <c r="C41" s="41"/>
      <c r="D41" s="42"/>
      <c r="E41" s="41"/>
      <c r="F41" s="42"/>
      <c r="G41" s="41"/>
      <c r="H41" s="42"/>
      <c r="I41" s="41"/>
      <c r="J41" s="42"/>
      <c r="K41" s="41"/>
      <c r="L41" s="42"/>
      <c r="M41" s="41"/>
      <c r="N41" s="42"/>
      <c r="O41" s="41"/>
      <c r="P41" s="42"/>
      <c r="Q41" s="41"/>
      <c r="R41" s="42"/>
      <c r="S41" s="41"/>
      <c r="T41" s="42"/>
      <c r="U41" s="41">
        <v>47000</v>
      </c>
      <c r="V41" s="42">
        <v>40387.9</v>
      </c>
      <c r="W41" s="61">
        <f t="shared" si="7"/>
        <v>47000</v>
      </c>
      <c r="X41" s="53">
        <f t="shared" si="7"/>
        <v>40387.9</v>
      </c>
    </row>
    <row r="42" spans="1:24" ht="12.75">
      <c r="A42" s="30" t="s">
        <v>85</v>
      </c>
      <c r="B42" s="32" t="s">
        <v>86</v>
      </c>
      <c r="C42" s="41"/>
      <c r="D42" s="42"/>
      <c r="E42" s="41"/>
      <c r="F42" s="42"/>
      <c r="G42" s="41"/>
      <c r="H42" s="42"/>
      <c r="I42" s="41"/>
      <c r="J42" s="42"/>
      <c r="K42" s="41"/>
      <c r="L42" s="42"/>
      <c r="M42" s="41"/>
      <c r="N42" s="42"/>
      <c r="O42" s="41"/>
      <c r="P42" s="42"/>
      <c r="Q42" s="41"/>
      <c r="R42" s="42"/>
      <c r="S42" s="41"/>
      <c r="T42" s="42"/>
      <c r="U42" s="41">
        <v>-4622238.983</v>
      </c>
      <c r="V42" s="42"/>
      <c r="W42" s="61">
        <f t="shared" si="7"/>
        <v>-4622238.983</v>
      </c>
      <c r="X42" s="53">
        <f t="shared" si="7"/>
        <v>0</v>
      </c>
    </row>
    <row r="43" spans="1:24" ht="12.75">
      <c r="A43" s="30" t="s">
        <v>87</v>
      </c>
      <c r="B43" s="32" t="s">
        <v>88</v>
      </c>
      <c r="C43" s="41">
        <f>SUM(C44:C45)</f>
        <v>0</v>
      </c>
      <c r="D43" s="42">
        <f aca="true" t="shared" si="8" ref="D43:T43">SUM(D44:D45)</f>
        <v>0</v>
      </c>
      <c r="E43" s="41">
        <f t="shared" si="8"/>
        <v>0</v>
      </c>
      <c r="F43" s="42">
        <f t="shared" si="8"/>
        <v>0</v>
      </c>
      <c r="G43" s="41">
        <f t="shared" si="8"/>
        <v>0</v>
      </c>
      <c r="H43" s="42">
        <f t="shared" si="8"/>
        <v>0</v>
      </c>
      <c r="I43" s="41">
        <f>SUM(I44:I45)</f>
        <v>0</v>
      </c>
      <c r="J43" s="42">
        <f>SUM(J44:J45)</f>
        <v>0</v>
      </c>
      <c r="K43" s="41">
        <f t="shared" si="8"/>
        <v>0</v>
      </c>
      <c r="L43" s="42">
        <f t="shared" si="8"/>
        <v>0</v>
      </c>
      <c r="M43" s="41">
        <f t="shared" si="8"/>
        <v>0</v>
      </c>
      <c r="N43" s="42">
        <f t="shared" si="8"/>
        <v>0</v>
      </c>
      <c r="O43" s="41">
        <f>SUM(O44:O45)</f>
        <v>0</v>
      </c>
      <c r="P43" s="42">
        <f>SUM(P44:P45)</f>
        <v>0</v>
      </c>
      <c r="Q43" s="41">
        <f t="shared" si="8"/>
        <v>0</v>
      </c>
      <c r="R43" s="42">
        <f t="shared" si="8"/>
        <v>0</v>
      </c>
      <c r="S43" s="41">
        <f t="shared" si="8"/>
        <v>0</v>
      </c>
      <c r="T43" s="42">
        <f t="shared" si="8"/>
        <v>0</v>
      </c>
      <c r="U43" s="41">
        <f>SUM(U44:U45)</f>
        <v>-11000</v>
      </c>
      <c r="V43" s="42">
        <f>SUM(V44:V45)</f>
        <v>7439.6</v>
      </c>
      <c r="W43" s="61">
        <f t="shared" si="7"/>
        <v>-11000</v>
      </c>
      <c r="X43" s="53">
        <f t="shared" si="7"/>
        <v>7439.6</v>
      </c>
    </row>
    <row r="44" spans="1:24" ht="12.75">
      <c r="A44" s="30" t="s">
        <v>89</v>
      </c>
      <c r="B44" s="32" t="s">
        <v>90</v>
      </c>
      <c r="C44" s="41"/>
      <c r="D44" s="42"/>
      <c r="E44" s="41"/>
      <c r="F44" s="42"/>
      <c r="G44" s="41"/>
      <c r="H44" s="42"/>
      <c r="I44" s="41"/>
      <c r="J44" s="42"/>
      <c r="K44" s="41"/>
      <c r="L44" s="42"/>
      <c r="M44" s="41"/>
      <c r="N44" s="42"/>
      <c r="O44" s="41"/>
      <c r="P44" s="42"/>
      <c r="Q44" s="41"/>
      <c r="R44" s="42"/>
      <c r="S44" s="41"/>
      <c r="T44" s="42"/>
      <c r="U44" s="41">
        <v>-11000</v>
      </c>
      <c r="V44" s="42">
        <v>7439.6</v>
      </c>
      <c r="W44" s="61">
        <f t="shared" si="7"/>
        <v>-11000</v>
      </c>
      <c r="X44" s="53">
        <f t="shared" si="7"/>
        <v>7439.6</v>
      </c>
    </row>
    <row r="45" spans="1:24" ht="12.75">
      <c r="A45" s="30" t="s">
        <v>91</v>
      </c>
      <c r="B45" s="32" t="s">
        <v>92</v>
      </c>
      <c r="C45" s="41"/>
      <c r="D45" s="42"/>
      <c r="E45" s="41"/>
      <c r="F45" s="42"/>
      <c r="G45" s="41"/>
      <c r="H45" s="42"/>
      <c r="I45" s="41"/>
      <c r="J45" s="42"/>
      <c r="K45" s="41"/>
      <c r="L45" s="42"/>
      <c r="M45" s="41"/>
      <c r="N45" s="42"/>
      <c r="O45" s="41"/>
      <c r="P45" s="42"/>
      <c r="Q45" s="41"/>
      <c r="R45" s="42"/>
      <c r="S45" s="41"/>
      <c r="T45" s="42"/>
      <c r="U45" s="41"/>
      <c r="V45" s="42"/>
      <c r="W45" s="61">
        <f t="shared" si="7"/>
        <v>0</v>
      </c>
      <c r="X45" s="53">
        <f t="shared" si="7"/>
        <v>0</v>
      </c>
    </row>
    <row r="46" spans="1:24" ht="12.75">
      <c r="A46" s="30" t="s">
        <v>93</v>
      </c>
      <c r="B46" s="32" t="s">
        <v>94</v>
      </c>
      <c r="C46" s="41">
        <f>SUM(C47:C48)</f>
        <v>0</v>
      </c>
      <c r="D46" s="42">
        <f aca="true" t="shared" si="9" ref="D46:T46">SUM(D47:D48)</f>
        <v>0</v>
      </c>
      <c r="E46" s="41">
        <f t="shared" si="9"/>
        <v>0</v>
      </c>
      <c r="F46" s="42">
        <f t="shared" si="9"/>
        <v>0</v>
      </c>
      <c r="G46" s="41">
        <f t="shared" si="9"/>
        <v>0</v>
      </c>
      <c r="H46" s="42">
        <f t="shared" si="9"/>
        <v>0</v>
      </c>
      <c r="I46" s="41">
        <f>SUM(I47:I48)</f>
        <v>0</v>
      </c>
      <c r="J46" s="42">
        <f>SUM(J47:J48)</f>
        <v>0</v>
      </c>
      <c r="K46" s="41">
        <f t="shared" si="9"/>
        <v>0</v>
      </c>
      <c r="L46" s="42">
        <f t="shared" si="9"/>
        <v>0</v>
      </c>
      <c r="M46" s="41">
        <f t="shared" si="9"/>
        <v>0</v>
      </c>
      <c r="N46" s="42">
        <f t="shared" si="9"/>
        <v>0</v>
      </c>
      <c r="O46" s="41">
        <f>SUM(O47:O48)</f>
        <v>0</v>
      </c>
      <c r="P46" s="42">
        <f>SUM(P47:P48)</f>
        <v>0</v>
      </c>
      <c r="Q46" s="41">
        <f t="shared" si="9"/>
        <v>0</v>
      </c>
      <c r="R46" s="42">
        <f t="shared" si="9"/>
        <v>0</v>
      </c>
      <c r="S46" s="41">
        <f t="shared" si="9"/>
        <v>0</v>
      </c>
      <c r="T46" s="42">
        <f t="shared" si="9"/>
        <v>0</v>
      </c>
      <c r="U46" s="41">
        <f>SUM(U47:U48)</f>
        <v>0</v>
      </c>
      <c r="V46" s="42">
        <f>SUM(V47:V48)</f>
        <v>0</v>
      </c>
      <c r="W46" s="61">
        <f t="shared" si="7"/>
        <v>0</v>
      </c>
      <c r="X46" s="53">
        <f t="shared" si="7"/>
        <v>0</v>
      </c>
    </row>
    <row r="47" spans="1:24" ht="12.75">
      <c r="A47" s="30" t="s">
        <v>95</v>
      </c>
      <c r="B47" s="32" t="s">
        <v>96</v>
      </c>
      <c r="C47" s="41"/>
      <c r="D47" s="42"/>
      <c r="E47" s="41"/>
      <c r="F47" s="42"/>
      <c r="G47" s="41"/>
      <c r="H47" s="42"/>
      <c r="I47" s="41"/>
      <c r="J47" s="42"/>
      <c r="K47" s="41"/>
      <c r="L47" s="42"/>
      <c r="M47" s="41"/>
      <c r="N47" s="42"/>
      <c r="O47" s="41"/>
      <c r="P47" s="42"/>
      <c r="Q47" s="41"/>
      <c r="R47" s="42"/>
      <c r="S47" s="41"/>
      <c r="T47" s="42"/>
      <c r="U47" s="41"/>
      <c r="V47" s="42"/>
      <c r="W47" s="61">
        <f t="shared" si="7"/>
        <v>0</v>
      </c>
      <c r="X47" s="53">
        <f t="shared" si="7"/>
        <v>0</v>
      </c>
    </row>
    <row r="48" spans="1:24" ht="12.75">
      <c r="A48" s="30" t="s">
        <v>97</v>
      </c>
      <c r="B48" s="32" t="s">
        <v>98</v>
      </c>
      <c r="C48" s="41"/>
      <c r="D48" s="42"/>
      <c r="E48" s="41"/>
      <c r="F48" s="42"/>
      <c r="G48" s="41"/>
      <c r="H48" s="42"/>
      <c r="I48" s="41"/>
      <c r="J48" s="42"/>
      <c r="K48" s="41"/>
      <c r="L48" s="42"/>
      <c r="M48" s="41"/>
      <c r="N48" s="42"/>
      <c r="O48" s="41"/>
      <c r="P48" s="42"/>
      <c r="Q48" s="41"/>
      <c r="R48" s="42"/>
      <c r="S48" s="41"/>
      <c r="T48" s="42"/>
      <c r="U48" s="41"/>
      <c r="V48" s="42"/>
      <c r="W48" s="61">
        <f t="shared" si="7"/>
        <v>0</v>
      </c>
      <c r="X48" s="53">
        <f t="shared" si="7"/>
        <v>0</v>
      </c>
    </row>
    <row r="49" spans="1:24" ht="12.75">
      <c r="A49" s="30" t="s">
        <v>99</v>
      </c>
      <c r="B49" s="32" t="s">
        <v>100</v>
      </c>
      <c r="C49" s="41">
        <f>SUM(C50:C57)</f>
        <v>0</v>
      </c>
      <c r="D49" s="42">
        <f aca="true" t="shared" si="10" ref="D49:T49">SUM(D50:D57)</f>
        <v>0</v>
      </c>
      <c r="E49" s="41">
        <f t="shared" si="10"/>
        <v>0</v>
      </c>
      <c r="F49" s="42">
        <f t="shared" si="10"/>
        <v>0</v>
      </c>
      <c r="G49" s="41">
        <f t="shared" si="10"/>
        <v>0</v>
      </c>
      <c r="H49" s="42">
        <f t="shared" si="10"/>
        <v>0</v>
      </c>
      <c r="I49" s="41">
        <f>SUM(I50:I57)</f>
        <v>0</v>
      </c>
      <c r="J49" s="42">
        <f>SUM(J50:J57)</f>
        <v>0</v>
      </c>
      <c r="K49" s="41">
        <f t="shared" si="10"/>
        <v>0</v>
      </c>
      <c r="L49" s="42">
        <f t="shared" si="10"/>
        <v>0</v>
      </c>
      <c r="M49" s="41">
        <f t="shared" si="10"/>
        <v>0</v>
      </c>
      <c r="N49" s="42">
        <f t="shared" si="10"/>
        <v>0</v>
      </c>
      <c r="O49" s="41">
        <f>SUM(O50:O57)</f>
        <v>0</v>
      </c>
      <c r="P49" s="42">
        <f>SUM(P50:P57)</f>
        <v>0</v>
      </c>
      <c r="Q49" s="41">
        <f t="shared" si="10"/>
        <v>0</v>
      </c>
      <c r="R49" s="42">
        <f t="shared" si="10"/>
        <v>0</v>
      </c>
      <c r="S49" s="41">
        <f t="shared" si="10"/>
        <v>0</v>
      </c>
      <c r="T49" s="42">
        <f t="shared" si="10"/>
        <v>0</v>
      </c>
      <c r="U49" s="41">
        <f>SUM(U50:U57)</f>
        <v>-18000</v>
      </c>
      <c r="V49" s="42">
        <f>SUM(V50:V57)</f>
        <v>0</v>
      </c>
      <c r="W49" s="61">
        <f t="shared" si="7"/>
        <v>-18000</v>
      </c>
      <c r="X49" s="53">
        <f t="shared" si="7"/>
        <v>0</v>
      </c>
    </row>
    <row r="50" spans="1:24" ht="12.75">
      <c r="A50" s="30" t="s">
        <v>101</v>
      </c>
      <c r="B50" s="32" t="s">
        <v>102</v>
      </c>
      <c r="C50" s="41"/>
      <c r="D50" s="42"/>
      <c r="E50" s="41"/>
      <c r="F50" s="42"/>
      <c r="G50" s="41"/>
      <c r="H50" s="42"/>
      <c r="I50" s="41"/>
      <c r="J50" s="42"/>
      <c r="K50" s="41"/>
      <c r="L50" s="42"/>
      <c r="M50" s="41"/>
      <c r="N50" s="42"/>
      <c r="O50" s="41"/>
      <c r="P50" s="42"/>
      <c r="Q50" s="41"/>
      <c r="R50" s="42"/>
      <c r="S50" s="41"/>
      <c r="T50" s="42"/>
      <c r="U50" s="41">
        <v>-18000</v>
      </c>
      <c r="V50" s="42"/>
      <c r="W50" s="61">
        <f t="shared" si="7"/>
        <v>-18000</v>
      </c>
      <c r="X50" s="53">
        <f t="shared" si="7"/>
        <v>0</v>
      </c>
    </row>
    <row r="51" spans="1:24" ht="12.75">
      <c r="A51" s="30" t="s">
        <v>103</v>
      </c>
      <c r="B51" s="32" t="s">
        <v>104</v>
      </c>
      <c r="C51" s="41"/>
      <c r="D51" s="42"/>
      <c r="E51" s="41"/>
      <c r="F51" s="42"/>
      <c r="G51" s="41"/>
      <c r="H51" s="42"/>
      <c r="I51" s="41"/>
      <c r="J51" s="42"/>
      <c r="K51" s="41"/>
      <c r="L51" s="42"/>
      <c r="M51" s="41"/>
      <c r="N51" s="42"/>
      <c r="O51" s="41"/>
      <c r="P51" s="42"/>
      <c r="Q51" s="41"/>
      <c r="R51" s="42"/>
      <c r="S51" s="41"/>
      <c r="T51" s="42"/>
      <c r="U51" s="41"/>
      <c r="V51" s="42"/>
      <c r="W51" s="61">
        <f t="shared" si="7"/>
        <v>0</v>
      </c>
      <c r="X51" s="53">
        <f t="shared" si="7"/>
        <v>0</v>
      </c>
    </row>
    <row r="52" spans="1:24" ht="12.75">
      <c r="A52" s="30" t="s">
        <v>105</v>
      </c>
      <c r="B52" s="32" t="s">
        <v>106</v>
      </c>
      <c r="C52" s="41"/>
      <c r="D52" s="42"/>
      <c r="E52" s="41"/>
      <c r="F52" s="42"/>
      <c r="G52" s="41"/>
      <c r="H52" s="42"/>
      <c r="I52" s="41"/>
      <c r="J52" s="42"/>
      <c r="K52" s="41"/>
      <c r="L52" s="42"/>
      <c r="M52" s="41"/>
      <c r="N52" s="42"/>
      <c r="O52" s="41"/>
      <c r="P52" s="42"/>
      <c r="Q52" s="41"/>
      <c r="R52" s="42"/>
      <c r="S52" s="41"/>
      <c r="T52" s="42"/>
      <c r="U52" s="41"/>
      <c r="V52" s="42"/>
      <c r="W52" s="61">
        <f t="shared" si="7"/>
        <v>0</v>
      </c>
      <c r="X52" s="53">
        <f t="shared" si="7"/>
        <v>0</v>
      </c>
    </row>
    <row r="53" spans="1:24" ht="12.75">
      <c r="A53" s="30" t="s">
        <v>107</v>
      </c>
      <c r="B53" s="32" t="s">
        <v>108</v>
      </c>
      <c r="C53" s="41"/>
      <c r="D53" s="42"/>
      <c r="E53" s="41"/>
      <c r="F53" s="42"/>
      <c r="G53" s="41"/>
      <c r="H53" s="42"/>
      <c r="I53" s="41"/>
      <c r="J53" s="42"/>
      <c r="K53" s="41"/>
      <c r="L53" s="42"/>
      <c r="M53" s="41"/>
      <c r="N53" s="42"/>
      <c r="O53" s="41"/>
      <c r="P53" s="42"/>
      <c r="Q53" s="41"/>
      <c r="R53" s="42"/>
      <c r="S53" s="41"/>
      <c r="T53" s="42"/>
      <c r="U53" s="41"/>
      <c r="V53" s="42"/>
      <c r="W53" s="61">
        <f t="shared" si="7"/>
        <v>0</v>
      </c>
      <c r="X53" s="53">
        <f t="shared" si="7"/>
        <v>0</v>
      </c>
    </row>
    <row r="54" spans="1:24" ht="12.75">
      <c r="A54" s="30" t="s">
        <v>109</v>
      </c>
      <c r="B54" s="32" t="s">
        <v>110</v>
      </c>
      <c r="C54" s="41"/>
      <c r="D54" s="42"/>
      <c r="E54" s="41"/>
      <c r="F54" s="42"/>
      <c r="G54" s="41"/>
      <c r="H54" s="42"/>
      <c r="I54" s="41"/>
      <c r="J54" s="42"/>
      <c r="K54" s="41"/>
      <c r="L54" s="42"/>
      <c r="M54" s="41"/>
      <c r="N54" s="42"/>
      <c r="O54" s="41"/>
      <c r="P54" s="42"/>
      <c r="Q54" s="41"/>
      <c r="R54" s="42"/>
      <c r="S54" s="41"/>
      <c r="T54" s="42"/>
      <c r="U54" s="41"/>
      <c r="V54" s="42"/>
      <c r="W54" s="61">
        <f t="shared" si="7"/>
        <v>0</v>
      </c>
      <c r="X54" s="53">
        <f t="shared" si="7"/>
        <v>0</v>
      </c>
    </row>
    <row r="55" spans="1:24" ht="12.75">
      <c r="A55" s="30" t="s">
        <v>111</v>
      </c>
      <c r="B55" s="32" t="s">
        <v>112</v>
      </c>
      <c r="C55" s="41"/>
      <c r="D55" s="42"/>
      <c r="E55" s="41"/>
      <c r="F55" s="42"/>
      <c r="G55" s="41"/>
      <c r="H55" s="42"/>
      <c r="I55" s="41"/>
      <c r="J55" s="42"/>
      <c r="K55" s="41"/>
      <c r="L55" s="42"/>
      <c r="M55" s="41"/>
      <c r="N55" s="42"/>
      <c r="O55" s="41"/>
      <c r="P55" s="42"/>
      <c r="Q55" s="41"/>
      <c r="R55" s="42"/>
      <c r="S55" s="41"/>
      <c r="T55" s="42"/>
      <c r="U55" s="41"/>
      <c r="V55" s="42"/>
      <c r="W55" s="61">
        <f t="shared" si="7"/>
        <v>0</v>
      </c>
      <c r="X55" s="53">
        <f t="shared" si="7"/>
        <v>0</v>
      </c>
    </row>
    <row r="56" spans="1:24" ht="12.75">
      <c r="A56" s="30" t="s">
        <v>113</v>
      </c>
      <c r="B56" s="32" t="s">
        <v>114</v>
      </c>
      <c r="C56" s="41"/>
      <c r="D56" s="42"/>
      <c r="E56" s="41"/>
      <c r="F56" s="42"/>
      <c r="G56" s="41"/>
      <c r="H56" s="42"/>
      <c r="I56" s="41"/>
      <c r="J56" s="42"/>
      <c r="K56" s="41"/>
      <c r="L56" s="42"/>
      <c r="M56" s="41"/>
      <c r="N56" s="42"/>
      <c r="O56" s="41"/>
      <c r="P56" s="42"/>
      <c r="Q56" s="41"/>
      <c r="R56" s="42"/>
      <c r="S56" s="41"/>
      <c r="T56" s="42"/>
      <c r="U56" s="41"/>
      <c r="V56" s="42"/>
      <c r="W56" s="61">
        <f aca="true" t="shared" si="11" ref="W56:X71">SUM(C56+E56+G56+I56+K56+M56+O56+Q56+S56+U56)</f>
        <v>0</v>
      </c>
      <c r="X56" s="53">
        <f t="shared" si="11"/>
        <v>0</v>
      </c>
    </row>
    <row r="57" spans="1:24" ht="12.75">
      <c r="A57" s="30" t="s">
        <v>115</v>
      </c>
      <c r="B57" s="32" t="s">
        <v>116</v>
      </c>
      <c r="C57" s="41"/>
      <c r="D57" s="42"/>
      <c r="E57" s="41"/>
      <c r="F57" s="42"/>
      <c r="G57" s="41"/>
      <c r="H57" s="42"/>
      <c r="I57" s="41"/>
      <c r="J57" s="42"/>
      <c r="K57" s="41"/>
      <c r="L57" s="42"/>
      <c r="M57" s="41"/>
      <c r="N57" s="42"/>
      <c r="O57" s="41"/>
      <c r="P57" s="42"/>
      <c r="Q57" s="41"/>
      <c r="R57" s="42"/>
      <c r="S57" s="41"/>
      <c r="T57" s="42"/>
      <c r="U57" s="41"/>
      <c r="V57" s="42"/>
      <c r="W57" s="61">
        <f t="shared" si="11"/>
        <v>0</v>
      </c>
      <c r="X57" s="53">
        <f t="shared" si="11"/>
        <v>0</v>
      </c>
    </row>
    <row r="58" spans="1:24" ht="12.75">
      <c r="A58" s="27" t="s">
        <v>117</v>
      </c>
      <c r="B58" s="28" t="s">
        <v>118</v>
      </c>
      <c r="C58" s="45">
        <f>SUM(C59:C98)-C66-C71-C83-C91</f>
        <v>0</v>
      </c>
      <c r="D58" s="46">
        <f aca="true" t="shared" si="12" ref="D58:T58">SUM(D59:D98)-D66-D71-D83-D91</f>
        <v>0</v>
      </c>
      <c r="E58" s="45">
        <f t="shared" si="12"/>
        <v>0</v>
      </c>
      <c r="F58" s="46">
        <f t="shared" si="12"/>
        <v>0</v>
      </c>
      <c r="G58" s="45">
        <f t="shared" si="12"/>
        <v>0</v>
      </c>
      <c r="H58" s="46">
        <f t="shared" si="12"/>
        <v>0</v>
      </c>
      <c r="I58" s="45">
        <f>SUM(I59:I98)-I66-I71-I83-I91</f>
        <v>0</v>
      </c>
      <c r="J58" s="46">
        <f>SUM(J59:J98)-J66-J71-J83-J91</f>
        <v>0</v>
      </c>
      <c r="K58" s="45">
        <f t="shared" si="12"/>
        <v>0</v>
      </c>
      <c r="L58" s="46">
        <f t="shared" si="12"/>
        <v>0</v>
      </c>
      <c r="M58" s="45">
        <f t="shared" si="12"/>
        <v>0</v>
      </c>
      <c r="N58" s="46">
        <f t="shared" si="12"/>
        <v>0</v>
      </c>
      <c r="O58" s="45">
        <f>SUM(O59:O98)-O66-O71-O83-O91</f>
        <v>0</v>
      </c>
      <c r="P58" s="46">
        <f>SUM(P59:P98)-P66-P71-P83-P91</f>
        <v>0</v>
      </c>
      <c r="Q58" s="45">
        <f t="shared" si="12"/>
        <v>0</v>
      </c>
      <c r="R58" s="46">
        <f t="shared" si="12"/>
        <v>0</v>
      </c>
      <c r="S58" s="45">
        <f t="shared" si="12"/>
        <v>0</v>
      </c>
      <c r="T58" s="46">
        <f t="shared" si="12"/>
        <v>0</v>
      </c>
      <c r="U58" s="45">
        <f>SUM(U59:U98)-U66-U71-U83-U91</f>
        <v>1738080</v>
      </c>
      <c r="V58" s="46">
        <f>SUM(V59:V98)-V66-V71-V83-V91</f>
        <v>3776305.5870000008</v>
      </c>
      <c r="W58" s="61">
        <f t="shared" si="11"/>
        <v>1738080</v>
      </c>
      <c r="X58" s="53">
        <f t="shared" si="11"/>
        <v>3776305.5870000008</v>
      </c>
    </row>
    <row r="59" spans="1:24" ht="12.75">
      <c r="A59" s="30" t="s">
        <v>119</v>
      </c>
      <c r="B59" s="32" t="s">
        <v>120</v>
      </c>
      <c r="C59" s="41"/>
      <c r="D59" s="42"/>
      <c r="E59" s="41"/>
      <c r="F59" s="42"/>
      <c r="G59" s="41"/>
      <c r="H59" s="42"/>
      <c r="I59" s="41"/>
      <c r="J59" s="42"/>
      <c r="K59" s="41"/>
      <c r="L59" s="42"/>
      <c r="M59" s="41"/>
      <c r="N59" s="42"/>
      <c r="O59" s="41"/>
      <c r="P59" s="42"/>
      <c r="Q59" s="41"/>
      <c r="R59" s="42"/>
      <c r="S59" s="41"/>
      <c r="T59" s="42"/>
      <c r="U59" s="41">
        <v>60000</v>
      </c>
      <c r="V59" s="42">
        <v>127089.7</v>
      </c>
      <c r="W59" s="61">
        <f t="shared" si="11"/>
        <v>60000</v>
      </c>
      <c r="X59" s="53">
        <f t="shared" si="11"/>
        <v>127089.7</v>
      </c>
    </row>
    <row r="60" spans="1:24" ht="12.75">
      <c r="A60" s="30" t="s">
        <v>121</v>
      </c>
      <c r="B60" s="32" t="s">
        <v>122</v>
      </c>
      <c r="C60" s="41"/>
      <c r="D60" s="42"/>
      <c r="E60" s="41"/>
      <c r="F60" s="42"/>
      <c r="G60" s="41"/>
      <c r="H60" s="42"/>
      <c r="I60" s="41"/>
      <c r="J60" s="42"/>
      <c r="K60" s="41"/>
      <c r="L60" s="42"/>
      <c r="M60" s="41"/>
      <c r="N60" s="42"/>
      <c r="O60" s="41"/>
      <c r="P60" s="42"/>
      <c r="Q60" s="41"/>
      <c r="R60" s="42"/>
      <c r="S60" s="41"/>
      <c r="T60" s="42"/>
      <c r="U60" s="41">
        <v>-90000</v>
      </c>
      <c r="V60" s="42">
        <v>8392.02</v>
      </c>
      <c r="W60" s="61">
        <f t="shared" si="11"/>
        <v>-90000</v>
      </c>
      <c r="X60" s="53">
        <f t="shared" si="11"/>
        <v>8392.02</v>
      </c>
    </row>
    <row r="61" spans="1:24" ht="12.75">
      <c r="A61" s="30" t="s">
        <v>123</v>
      </c>
      <c r="B61" s="32" t="s">
        <v>124</v>
      </c>
      <c r="C61" s="41"/>
      <c r="D61" s="42"/>
      <c r="E61" s="41"/>
      <c r="F61" s="42"/>
      <c r="G61" s="41"/>
      <c r="H61" s="42"/>
      <c r="I61" s="41"/>
      <c r="J61" s="42"/>
      <c r="K61" s="41"/>
      <c r="L61" s="42"/>
      <c r="M61" s="41"/>
      <c r="N61" s="42"/>
      <c r="O61" s="41"/>
      <c r="P61" s="42"/>
      <c r="Q61" s="41"/>
      <c r="R61" s="42"/>
      <c r="S61" s="41"/>
      <c r="T61" s="42"/>
      <c r="U61" s="41">
        <v>20000</v>
      </c>
      <c r="V61" s="42">
        <v>137381.968</v>
      </c>
      <c r="W61" s="61">
        <f t="shared" si="11"/>
        <v>20000</v>
      </c>
      <c r="X61" s="53">
        <f t="shared" si="11"/>
        <v>137381.968</v>
      </c>
    </row>
    <row r="62" spans="1:24" ht="12.75">
      <c r="A62" s="30" t="s">
        <v>125</v>
      </c>
      <c r="B62" s="32" t="s">
        <v>126</v>
      </c>
      <c r="C62" s="41"/>
      <c r="D62" s="42"/>
      <c r="E62" s="41"/>
      <c r="F62" s="42"/>
      <c r="G62" s="41"/>
      <c r="H62" s="42"/>
      <c r="I62" s="41"/>
      <c r="J62" s="42"/>
      <c r="K62" s="41"/>
      <c r="L62" s="42"/>
      <c r="M62" s="41"/>
      <c r="N62" s="42"/>
      <c r="O62" s="41"/>
      <c r="P62" s="42"/>
      <c r="Q62" s="41"/>
      <c r="R62" s="42"/>
      <c r="S62" s="41"/>
      <c r="T62" s="42"/>
      <c r="U62" s="41">
        <v>15000</v>
      </c>
      <c r="V62" s="42">
        <v>17329.23</v>
      </c>
      <c r="W62" s="61">
        <f t="shared" si="11"/>
        <v>15000</v>
      </c>
      <c r="X62" s="53">
        <f t="shared" si="11"/>
        <v>17329.23</v>
      </c>
    </row>
    <row r="63" spans="1:24" ht="12.75">
      <c r="A63" s="30" t="s">
        <v>127</v>
      </c>
      <c r="B63" s="32" t="s">
        <v>128</v>
      </c>
      <c r="C63" s="41"/>
      <c r="D63" s="42"/>
      <c r="E63" s="41"/>
      <c r="F63" s="42"/>
      <c r="G63" s="41"/>
      <c r="H63" s="42"/>
      <c r="I63" s="41"/>
      <c r="J63" s="42"/>
      <c r="K63" s="41"/>
      <c r="L63" s="42"/>
      <c r="M63" s="41"/>
      <c r="N63" s="42"/>
      <c r="O63" s="41"/>
      <c r="P63" s="42"/>
      <c r="Q63" s="41"/>
      <c r="R63" s="42"/>
      <c r="S63" s="41"/>
      <c r="T63" s="42"/>
      <c r="U63" s="41">
        <v>183000</v>
      </c>
      <c r="V63" s="42">
        <v>710395.7</v>
      </c>
      <c r="W63" s="61">
        <f t="shared" si="11"/>
        <v>183000</v>
      </c>
      <c r="X63" s="53">
        <f t="shared" si="11"/>
        <v>710395.7</v>
      </c>
    </row>
    <row r="64" spans="1:24" ht="12.75">
      <c r="A64" s="30" t="s">
        <v>129</v>
      </c>
      <c r="B64" s="32" t="s">
        <v>130</v>
      </c>
      <c r="C64" s="41"/>
      <c r="D64" s="42"/>
      <c r="E64" s="41"/>
      <c r="F64" s="42"/>
      <c r="G64" s="41"/>
      <c r="H64" s="42"/>
      <c r="I64" s="41"/>
      <c r="J64" s="42"/>
      <c r="K64" s="41"/>
      <c r="L64" s="42"/>
      <c r="M64" s="41"/>
      <c r="N64" s="42"/>
      <c r="O64" s="41"/>
      <c r="P64" s="42"/>
      <c r="Q64" s="41"/>
      <c r="R64" s="42"/>
      <c r="S64" s="41"/>
      <c r="T64" s="42"/>
      <c r="U64" s="41"/>
      <c r="V64" s="42">
        <v>49810.5</v>
      </c>
      <c r="W64" s="61">
        <f t="shared" si="11"/>
        <v>0</v>
      </c>
      <c r="X64" s="53">
        <f t="shared" si="11"/>
        <v>49810.5</v>
      </c>
    </row>
    <row r="65" spans="1:24" ht="12.75">
      <c r="A65" s="30" t="s">
        <v>131</v>
      </c>
      <c r="B65" s="32" t="s">
        <v>132</v>
      </c>
      <c r="C65" s="41"/>
      <c r="D65" s="42"/>
      <c r="E65" s="41"/>
      <c r="F65" s="42"/>
      <c r="G65" s="41"/>
      <c r="H65" s="42"/>
      <c r="I65" s="41"/>
      <c r="J65" s="42"/>
      <c r="K65" s="41"/>
      <c r="L65" s="42"/>
      <c r="M65" s="41"/>
      <c r="N65" s="42"/>
      <c r="O65" s="41"/>
      <c r="P65" s="42"/>
      <c r="Q65" s="41"/>
      <c r="R65" s="42"/>
      <c r="S65" s="41"/>
      <c r="T65" s="42"/>
      <c r="U65" s="41"/>
      <c r="V65" s="42"/>
      <c r="W65" s="61">
        <f t="shared" si="11"/>
        <v>0</v>
      </c>
      <c r="X65" s="53">
        <f t="shared" si="11"/>
        <v>0</v>
      </c>
    </row>
    <row r="66" spans="1:24" ht="12.75">
      <c r="A66" s="30" t="s">
        <v>133</v>
      </c>
      <c r="B66" s="32" t="s">
        <v>134</v>
      </c>
      <c r="C66" s="41">
        <f>SUM(C67:C68)</f>
        <v>0</v>
      </c>
      <c r="D66" s="42">
        <f aca="true" t="shared" si="13" ref="D66:T66">SUM(D67:D68)</f>
        <v>0</v>
      </c>
      <c r="E66" s="41">
        <f t="shared" si="13"/>
        <v>0</v>
      </c>
      <c r="F66" s="42">
        <f t="shared" si="13"/>
        <v>0</v>
      </c>
      <c r="G66" s="41">
        <f t="shared" si="13"/>
        <v>0</v>
      </c>
      <c r="H66" s="42">
        <f t="shared" si="13"/>
        <v>0</v>
      </c>
      <c r="I66" s="41">
        <f>SUM(I67:I68)</f>
        <v>0</v>
      </c>
      <c r="J66" s="42">
        <f>SUM(J67:J68)</f>
        <v>0</v>
      </c>
      <c r="K66" s="41">
        <f t="shared" si="13"/>
        <v>0</v>
      </c>
      <c r="L66" s="42">
        <f t="shared" si="13"/>
        <v>0</v>
      </c>
      <c r="M66" s="41">
        <f t="shared" si="13"/>
        <v>0</v>
      </c>
      <c r="N66" s="42">
        <f t="shared" si="13"/>
        <v>0</v>
      </c>
      <c r="O66" s="41">
        <f>SUM(O67:O68)</f>
        <v>0</v>
      </c>
      <c r="P66" s="42">
        <f>SUM(P67:P68)</f>
        <v>0</v>
      </c>
      <c r="Q66" s="41">
        <f t="shared" si="13"/>
        <v>0</v>
      </c>
      <c r="R66" s="42">
        <f t="shared" si="13"/>
        <v>0</v>
      </c>
      <c r="S66" s="41">
        <f t="shared" si="13"/>
        <v>0</v>
      </c>
      <c r="T66" s="42">
        <f t="shared" si="13"/>
        <v>0</v>
      </c>
      <c r="U66" s="41">
        <f>SUM(U67:U68)</f>
        <v>1137000</v>
      </c>
      <c r="V66" s="42">
        <f>SUM(V67:V68)</f>
        <v>1003735.1</v>
      </c>
      <c r="W66" s="61">
        <f t="shared" si="11"/>
        <v>1137000</v>
      </c>
      <c r="X66" s="53">
        <f t="shared" si="11"/>
        <v>1003735.1</v>
      </c>
    </row>
    <row r="67" spans="1:24" ht="12.75">
      <c r="A67" s="30" t="s">
        <v>135</v>
      </c>
      <c r="B67" s="32" t="s">
        <v>136</v>
      </c>
      <c r="C67" s="41"/>
      <c r="D67" s="42"/>
      <c r="E67" s="41"/>
      <c r="F67" s="42"/>
      <c r="G67" s="41"/>
      <c r="H67" s="42"/>
      <c r="I67" s="41"/>
      <c r="J67" s="42"/>
      <c r="K67" s="41"/>
      <c r="L67" s="42"/>
      <c r="M67" s="41"/>
      <c r="N67" s="42"/>
      <c r="O67" s="41"/>
      <c r="P67" s="42"/>
      <c r="Q67" s="41"/>
      <c r="R67" s="42"/>
      <c r="S67" s="41"/>
      <c r="T67" s="42"/>
      <c r="U67" s="41">
        <v>1137000</v>
      </c>
      <c r="V67" s="42">
        <v>1003735.1</v>
      </c>
      <c r="W67" s="61">
        <f t="shared" si="11"/>
        <v>1137000</v>
      </c>
      <c r="X67" s="53">
        <f t="shared" si="11"/>
        <v>1003735.1</v>
      </c>
    </row>
    <row r="68" spans="1:24" ht="12.75">
      <c r="A68" s="30" t="s">
        <v>137</v>
      </c>
      <c r="B68" s="32" t="s">
        <v>138</v>
      </c>
      <c r="C68" s="41"/>
      <c r="D68" s="42"/>
      <c r="E68" s="41"/>
      <c r="F68" s="42"/>
      <c r="G68" s="41"/>
      <c r="H68" s="42"/>
      <c r="I68" s="41"/>
      <c r="J68" s="42"/>
      <c r="K68" s="41"/>
      <c r="L68" s="42"/>
      <c r="M68" s="41"/>
      <c r="N68" s="42"/>
      <c r="O68" s="41"/>
      <c r="P68" s="42"/>
      <c r="Q68" s="41"/>
      <c r="R68" s="42"/>
      <c r="S68" s="41"/>
      <c r="T68" s="42"/>
      <c r="U68" s="41"/>
      <c r="V68" s="42"/>
      <c r="W68" s="61">
        <f t="shared" si="11"/>
        <v>0</v>
      </c>
      <c r="X68" s="53">
        <f t="shared" si="11"/>
        <v>0</v>
      </c>
    </row>
    <row r="69" spans="1:24" ht="12.75">
      <c r="A69" s="30" t="s">
        <v>139</v>
      </c>
      <c r="B69" s="32" t="s">
        <v>140</v>
      </c>
      <c r="C69" s="41"/>
      <c r="D69" s="42"/>
      <c r="E69" s="41"/>
      <c r="F69" s="42"/>
      <c r="G69" s="41"/>
      <c r="H69" s="42"/>
      <c r="I69" s="41"/>
      <c r="J69" s="42"/>
      <c r="K69" s="41"/>
      <c r="L69" s="42"/>
      <c r="M69" s="41"/>
      <c r="N69" s="42"/>
      <c r="O69" s="41"/>
      <c r="P69" s="42"/>
      <c r="Q69" s="41"/>
      <c r="R69" s="42"/>
      <c r="S69" s="41"/>
      <c r="T69" s="42"/>
      <c r="U69" s="41">
        <v>-3000</v>
      </c>
      <c r="V69" s="42">
        <v>2874.3</v>
      </c>
      <c r="W69" s="61">
        <f t="shared" si="11"/>
        <v>-3000</v>
      </c>
      <c r="X69" s="53">
        <f t="shared" si="11"/>
        <v>2874.3</v>
      </c>
    </row>
    <row r="70" spans="1:24" ht="12.75">
      <c r="A70" s="30" t="s">
        <v>141</v>
      </c>
      <c r="B70" s="32" t="s">
        <v>142</v>
      </c>
      <c r="C70" s="41"/>
      <c r="D70" s="42"/>
      <c r="E70" s="41"/>
      <c r="F70" s="42"/>
      <c r="G70" s="41"/>
      <c r="H70" s="42"/>
      <c r="I70" s="41"/>
      <c r="J70" s="42"/>
      <c r="K70" s="41"/>
      <c r="L70" s="42"/>
      <c r="M70" s="41"/>
      <c r="N70" s="42"/>
      <c r="O70" s="41"/>
      <c r="P70" s="42"/>
      <c r="Q70" s="41"/>
      <c r="R70" s="42"/>
      <c r="S70" s="41"/>
      <c r="T70" s="42"/>
      <c r="U70" s="41">
        <v>37000</v>
      </c>
      <c r="V70" s="42">
        <v>227933.14</v>
      </c>
      <c r="W70" s="61">
        <f t="shared" si="11"/>
        <v>37000</v>
      </c>
      <c r="X70" s="53">
        <f t="shared" si="11"/>
        <v>227933.14</v>
      </c>
    </row>
    <row r="71" spans="1:24" ht="12.75">
      <c r="A71" s="30" t="s">
        <v>143</v>
      </c>
      <c r="B71" s="32" t="s">
        <v>144</v>
      </c>
      <c r="C71" s="41">
        <f>SUM(C72:C74)</f>
        <v>0</v>
      </c>
      <c r="D71" s="42">
        <f aca="true" t="shared" si="14" ref="D71:T71">SUM(D72:D74)</f>
        <v>0</v>
      </c>
      <c r="E71" s="41">
        <f t="shared" si="14"/>
        <v>0</v>
      </c>
      <c r="F71" s="42">
        <f t="shared" si="14"/>
        <v>0</v>
      </c>
      <c r="G71" s="41">
        <f t="shared" si="14"/>
        <v>0</v>
      </c>
      <c r="H71" s="42">
        <f t="shared" si="14"/>
        <v>0</v>
      </c>
      <c r="I71" s="41">
        <f>SUM(I72:I74)</f>
        <v>0</v>
      </c>
      <c r="J71" s="42">
        <f>SUM(J72:J74)</f>
        <v>0</v>
      </c>
      <c r="K71" s="41">
        <f t="shared" si="14"/>
        <v>0</v>
      </c>
      <c r="L71" s="42">
        <f t="shared" si="14"/>
        <v>0</v>
      </c>
      <c r="M71" s="41">
        <f t="shared" si="14"/>
        <v>0</v>
      </c>
      <c r="N71" s="42">
        <f t="shared" si="14"/>
        <v>0</v>
      </c>
      <c r="O71" s="41">
        <f>SUM(O72:O74)</f>
        <v>0</v>
      </c>
      <c r="P71" s="42">
        <f>SUM(P72:P74)</f>
        <v>0</v>
      </c>
      <c r="Q71" s="41">
        <f t="shared" si="14"/>
        <v>0</v>
      </c>
      <c r="R71" s="42">
        <f t="shared" si="14"/>
        <v>0</v>
      </c>
      <c r="S71" s="41">
        <f t="shared" si="14"/>
        <v>0</v>
      </c>
      <c r="T71" s="42">
        <f t="shared" si="14"/>
        <v>0</v>
      </c>
      <c r="U71" s="41">
        <f>SUM(U72:U74)</f>
        <v>70000</v>
      </c>
      <c r="V71" s="42">
        <f>SUM(V72:V74)</f>
        <v>76083.564</v>
      </c>
      <c r="W71" s="61">
        <f t="shared" si="11"/>
        <v>70000</v>
      </c>
      <c r="X71" s="53">
        <f t="shared" si="11"/>
        <v>76083.564</v>
      </c>
    </row>
    <row r="72" spans="1:24" ht="12.75">
      <c r="A72" s="30" t="s">
        <v>145</v>
      </c>
      <c r="B72" s="32" t="s">
        <v>146</v>
      </c>
      <c r="C72" s="41"/>
      <c r="D72" s="42"/>
      <c r="E72" s="41"/>
      <c r="F72" s="42"/>
      <c r="G72" s="41"/>
      <c r="H72" s="42"/>
      <c r="I72" s="41"/>
      <c r="J72" s="42"/>
      <c r="K72" s="41"/>
      <c r="L72" s="42"/>
      <c r="M72" s="41"/>
      <c r="N72" s="42"/>
      <c r="O72" s="41"/>
      <c r="P72" s="42"/>
      <c r="Q72" s="41"/>
      <c r="R72" s="42"/>
      <c r="S72" s="41"/>
      <c r="T72" s="42"/>
      <c r="U72" s="41">
        <v>70000</v>
      </c>
      <c r="V72" s="42">
        <v>76083.564</v>
      </c>
      <c r="W72" s="61">
        <f aca="true" t="shared" si="15" ref="W72:X87">SUM(C72+E72+G72+I72+K72+M72+O72+Q72+S72+U72)</f>
        <v>70000</v>
      </c>
      <c r="X72" s="53">
        <f t="shared" si="15"/>
        <v>76083.564</v>
      </c>
    </row>
    <row r="73" spans="1:24" ht="12.75">
      <c r="A73" s="30" t="s">
        <v>147</v>
      </c>
      <c r="B73" s="32" t="s">
        <v>148</v>
      </c>
      <c r="C73" s="41"/>
      <c r="D73" s="42"/>
      <c r="E73" s="41"/>
      <c r="F73" s="42"/>
      <c r="G73" s="41"/>
      <c r="H73" s="42"/>
      <c r="I73" s="41"/>
      <c r="J73" s="42"/>
      <c r="K73" s="41"/>
      <c r="L73" s="42"/>
      <c r="M73" s="41"/>
      <c r="N73" s="42"/>
      <c r="O73" s="41"/>
      <c r="P73" s="42"/>
      <c r="Q73" s="41"/>
      <c r="R73" s="42"/>
      <c r="S73" s="41"/>
      <c r="T73" s="42"/>
      <c r="U73" s="41"/>
      <c r="V73" s="42"/>
      <c r="W73" s="61">
        <f t="shared" si="15"/>
        <v>0</v>
      </c>
      <c r="X73" s="53">
        <f t="shared" si="15"/>
        <v>0</v>
      </c>
    </row>
    <row r="74" spans="1:24" ht="12.75">
      <c r="A74" s="30" t="s">
        <v>149</v>
      </c>
      <c r="B74" s="32" t="s">
        <v>150</v>
      </c>
      <c r="C74" s="41"/>
      <c r="D74" s="42"/>
      <c r="E74" s="41"/>
      <c r="F74" s="42"/>
      <c r="G74" s="41"/>
      <c r="H74" s="42"/>
      <c r="I74" s="41"/>
      <c r="J74" s="42"/>
      <c r="K74" s="41"/>
      <c r="L74" s="42"/>
      <c r="M74" s="41"/>
      <c r="N74" s="42"/>
      <c r="O74" s="41"/>
      <c r="P74" s="42"/>
      <c r="Q74" s="41"/>
      <c r="R74" s="42"/>
      <c r="S74" s="41"/>
      <c r="T74" s="42"/>
      <c r="U74" s="41"/>
      <c r="V74" s="42"/>
      <c r="W74" s="61">
        <f t="shared" si="15"/>
        <v>0</v>
      </c>
      <c r="X74" s="53">
        <f t="shared" si="15"/>
        <v>0</v>
      </c>
    </row>
    <row r="75" spans="1:24" ht="12.75">
      <c r="A75" s="30" t="s">
        <v>151</v>
      </c>
      <c r="B75" s="32" t="s">
        <v>152</v>
      </c>
      <c r="C75" s="41"/>
      <c r="D75" s="42"/>
      <c r="E75" s="41"/>
      <c r="F75" s="42"/>
      <c r="G75" s="41"/>
      <c r="H75" s="42"/>
      <c r="I75" s="41"/>
      <c r="J75" s="42"/>
      <c r="K75" s="41"/>
      <c r="L75" s="42"/>
      <c r="M75" s="41"/>
      <c r="N75" s="42"/>
      <c r="O75" s="41"/>
      <c r="P75" s="42"/>
      <c r="Q75" s="41"/>
      <c r="R75" s="42"/>
      <c r="S75" s="41"/>
      <c r="T75" s="42"/>
      <c r="U75" s="41">
        <v>-40000</v>
      </c>
      <c r="V75" s="42">
        <v>292507</v>
      </c>
      <c r="W75" s="61">
        <f t="shared" si="15"/>
        <v>-40000</v>
      </c>
      <c r="X75" s="53">
        <f t="shared" si="15"/>
        <v>292507</v>
      </c>
    </row>
    <row r="76" spans="1:24" ht="12.75">
      <c r="A76" s="30" t="s">
        <v>153</v>
      </c>
      <c r="B76" s="32" t="s">
        <v>154</v>
      </c>
      <c r="C76" s="41"/>
      <c r="D76" s="42"/>
      <c r="E76" s="41"/>
      <c r="F76" s="42"/>
      <c r="G76" s="41"/>
      <c r="H76" s="42"/>
      <c r="I76" s="41"/>
      <c r="J76" s="42"/>
      <c r="K76" s="41"/>
      <c r="L76" s="42"/>
      <c r="M76" s="41"/>
      <c r="N76" s="42"/>
      <c r="O76" s="41"/>
      <c r="P76" s="42"/>
      <c r="Q76" s="41"/>
      <c r="R76" s="42"/>
      <c r="S76" s="41"/>
      <c r="T76" s="42"/>
      <c r="U76" s="41">
        <v>290000</v>
      </c>
      <c r="V76" s="42">
        <v>854170.143</v>
      </c>
      <c r="W76" s="61">
        <f t="shared" si="15"/>
        <v>290000</v>
      </c>
      <c r="X76" s="53">
        <f t="shared" si="15"/>
        <v>854170.143</v>
      </c>
    </row>
    <row r="77" spans="1:24" ht="12.75">
      <c r="A77" s="30" t="s">
        <v>155</v>
      </c>
      <c r="B77" s="32" t="s">
        <v>156</v>
      </c>
      <c r="C77" s="41"/>
      <c r="D77" s="42"/>
      <c r="E77" s="41"/>
      <c r="F77" s="42"/>
      <c r="G77" s="41"/>
      <c r="H77" s="42"/>
      <c r="I77" s="41"/>
      <c r="J77" s="42"/>
      <c r="K77" s="41"/>
      <c r="L77" s="42"/>
      <c r="M77" s="41"/>
      <c r="N77" s="42"/>
      <c r="O77" s="41"/>
      <c r="P77" s="42"/>
      <c r="Q77" s="41"/>
      <c r="R77" s="42"/>
      <c r="S77" s="41"/>
      <c r="T77" s="42"/>
      <c r="U77" s="41"/>
      <c r="V77" s="42">
        <v>55896.722</v>
      </c>
      <c r="W77" s="61">
        <f t="shared" si="15"/>
        <v>0</v>
      </c>
      <c r="X77" s="53">
        <f t="shared" si="15"/>
        <v>55896.722</v>
      </c>
    </row>
    <row r="78" spans="1:24" ht="12.75">
      <c r="A78" s="30" t="s">
        <v>157</v>
      </c>
      <c r="B78" s="32" t="s">
        <v>158</v>
      </c>
      <c r="C78" s="41"/>
      <c r="D78" s="42"/>
      <c r="E78" s="41"/>
      <c r="F78" s="42"/>
      <c r="G78" s="41"/>
      <c r="H78" s="42"/>
      <c r="I78" s="41"/>
      <c r="J78" s="42"/>
      <c r="K78" s="41"/>
      <c r="L78" s="42"/>
      <c r="M78" s="41"/>
      <c r="N78" s="42"/>
      <c r="O78" s="41"/>
      <c r="P78" s="42"/>
      <c r="Q78" s="41"/>
      <c r="R78" s="42"/>
      <c r="S78" s="41"/>
      <c r="T78" s="42"/>
      <c r="U78" s="41">
        <v>45000</v>
      </c>
      <c r="V78" s="42">
        <v>25638.4</v>
      </c>
      <c r="W78" s="61">
        <f t="shared" si="15"/>
        <v>45000</v>
      </c>
      <c r="X78" s="53">
        <f t="shared" si="15"/>
        <v>25638.4</v>
      </c>
    </row>
    <row r="79" spans="1:24" ht="12.75">
      <c r="A79" s="30" t="s">
        <v>159</v>
      </c>
      <c r="B79" s="32" t="s">
        <v>160</v>
      </c>
      <c r="C79" s="41"/>
      <c r="D79" s="42"/>
      <c r="E79" s="41"/>
      <c r="F79" s="42"/>
      <c r="G79" s="41"/>
      <c r="H79" s="42"/>
      <c r="I79" s="41"/>
      <c r="J79" s="42"/>
      <c r="K79" s="41"/>
      <c r="L79" s="42"/>
      <c r="M79" s="41"/>
      <c r="N79" s="42"/>
      <c r="O79" s="41"/>
      <c r="P79" s="42"/>
      <c r="Q79" s="41"/>
      <c r="R79" s="42"/>
      <c r="S79" s="41"/>
      <c r="T79" s="42"/>
      <c r="U79" s="41">
        <v>-10000</v>
      </c>
      <c r="V79" s="42">
        <v>4998.8</v>
      </c>
      <c r="W79" s="61">
        <f t="shared" si="15"/>
        <v>-10000</v>
      </c>
      <c r="X79" s="53">
        <f t="shared" si="15"/>
        <v>4998.8</v>
      </c>
    </row>
    <row r="80" spans="1:24" ht="12.75">
      <c r="A80" s="30" t="s">
        <v>161</v>
      </c>
      <c r="B80" s="32" t="s">
        <v>162</v>
      </c>
      <c r="C80" s="41"/>
      <c r="D80" s="42"/>
      <c r="E80" s="41"/>
      <c r="F80" s="42"/>
      <c r="G80" s="41"/>
      <c r="H80" s="42"/>
      <c r="I80" s="41"/>
      <c r="J80" s="42"/>
      <c r="K80" s="41"/>
      <c r="L80" s="42"/>
      <c r="M80" s="41"/>
      <c r="N80" s="42"/>
      <c r="O80" s="41"/>
      <c r="P80" s="42"/>
      <c r="Q80" s="41"/>
      <c r="R80" s="42"/>
      <c r="S80" s="41"/>
      <c r="T80" s="42"/>
      <c r="U80" s="41"/>
      <c r="V80" s="42">
        <v>19192.4</v>
      </c>
      <c r="W80" s="61">
        <f t="shared" si="15"/>
        <v>0</v>
      </c>
      <c r="X80" s="53">
        <f t="shared" si="15"/>
        <v>19192.4</v>
      </c>
    </row>
    <row r="81" spans="1:24" ht="12.75">
      <c r="A81" s="30" t="s">
        <v>163</v>
      </c>
      <c r="B81" s="32" t="s">
        <v>164</v>
      </c>
      <c r="C81" s="41"/>
      <c r="D81" s="42"/>
      <c r="E81" s="41"/>
      <c r="F81" s="42"/>
      <c r="G81" s="41"/>
      <c r="H81" s="42"/>
      <c r="I81" s="41"/>
      <c r="J81" s="42"/>
      <c r="K81" s="41"/>
      <c r="L81" s="42"/>
      <c r="M81" s="41"/>
      <c r="N81" s="42"/>
      <c r="O81" s="41"/>
      <c r="P81" s="42"/>
      <c r="Q81" s="41"/>
      <c r="R81" s="42"/>
      <c r="S81" s="41"/>
      <c r="T81" s="42"/>
      <c r="U81" s="41"/>
      <c r="V81" s="42"/>
      <c r="W81" s="61">
        <f t="shared" si="15"/>
        <v>0</v>
      </c>
      <c r="X81" s="53">
        <f t="shared" si="15"/>
        <v>0</v>
      </c>
    </row>
    <row r="82" spans="1:24" ht="12.75">
      <c r="A82" s="30" t="s">
        <v>165</v>
      </c>
      <c r="B82" s="32" t="s">
        <v>166</v>
      </c>
      <c r="C82" s="41"/>
      <c r="D82" s="42"/>
      <c r="E82" s="41"/>
      <c r="F82" s="42"/>
      <c r="G82" s="41"/>
      <c r="H82" s="42"/>
      <c r="I82" s="41"/>
      <c r="J82" s="42"/>
      <c r="K82" s="41"/>
      <c r="L82" s="42"/>
      <c r="M82" s="41"/>
      <c r="N82" s="42"/>
      <c r="O82" s="41"/>
      <c r="P82" s="42"/>
      <c r="Q82" s="41"/>
      <c r="R82" s="42"/>
      <c r="S82" s="41"/>
      <c r="T82" s="42"/>
      <c r="U82" s="41">
        <v>32000</v>
      </c>
      <c r="V82" s="42">
        <v>22770</v>
      </c>
      <c r="W82" s="61">
        <f t="shared" si="15"/>
        <v>32000</v>
      </c>
      <c r="X82" s="53">
        <f t="shared" si="15"/>
        <v>22770</v>
      </c>
    </row>
    <row r="83" spans="1:24" ht="12.75">
      <c r="A83" s="30" t="s">
        <v>167</v>
      </c>
      <c r="B83" s="32" t="s">
        <v>94</v>
      </c>
      <c r="C83" s="41">
        <f>SUM(C84:C89)</f>
        <v>0</v>
      </c>
      <c r="D83" s="42">
        <f aca="true" t="shared" si="16" ref="D83:T83">SUM(D84:D89)</f>
        <v>0</v>
      </c>
      <c r="E83" s="41">
        <f t="shared" si="16"/>
        <v>0</v>
      </c>
      <c r="F83" s="42">
        <f t="shared" si="16"/>
        <v>0</v>
      </c>
      <c r="G83" s="41">
        <f t="shared" si="16"/>
        <v>0</v>
      </c>
      <c r="H83" s="42">
        <f t="shared" si="16"/>
        <v>0</v>
      </c>
      <c r="I83" s="41">
        <f>SUM(I84:I89)</f>
        <v>0</v>
      </c>
      <c r="J83" s="42">
        <f>SUM(J84:J89)</f>
        <v>0</v>
      </c>
      <c r="K83" s="41">
        <f t="shared" si="16"/>
        <v>0</v>
      </c>
      <c r="L83" s="42">
        <f t="shared" si="16"/>
        <v>0</v>
      </c>
      <c r="M83" s="41">
        <f t="shared" si="16"/>
        <v>0</v>
      </c>
      <c r="N83" s="42">
        <f t="shared" si="16"/>
        <v>0</v>
      </c>
      <c r="O83" s="41">
        <f>SUM(O84:O89)</f>
        <v>0</v>
      </c>
      <c r="P83" s="42">
        <f>SUM(P84:P89)</f>
        <v>0</v>
      </c>
      <c r="Q83" s="41">
        <f t="shared" si="16"/>
        <v>0</v>
      </c>
      <c r="R83" s="42">
        <f t="shared" si="16"/>
        <v>0</v>
      </c>
      <c r="S83" s="41">
        <f t="shared" si="16"/>
        <v>0</v>
      </c>
      <c r="T83" s="42">
        <f t="shared" si="16"/>
        <v>0</v>
      </c>
      <c r="U83" s="41">
        <f>SUM(U84:U89)</f>
        <v>-7920</v>
      </c>
      <c r="V83" s="42">
        <f>SUM(V84:V89)</f>
        <v>140106.9</v>
      </c>
      <c r="W83" s="61">
        <f t="shared" si="15"/>
        <v>-7920</v>
      </c>
      <c r="X83" s="53">
        <f t="shared" si="15"/>
        <v>140106.9</v>
      </c>
    </row>
    <row r="84" spans="1:24" ht="12.75">
      <c r="A84" s="30" t="s">
        <v>168</v>
      </c>
      <c r="B84" s="32" t="s">
        <v>96</v>
      </c>
      <c r="C84" s="41"/>
      <c r="D84" s="42"/>
      <c r="E84" s="41"/>
      <c r="F84" s="42"/>
      <c r="G84" s="41"/>
      <c r="H84" s="42"/>
      <c r="I84" s="41"/>
      <c r="J84" s="42"/>
      <c r="K84" s="41"/>
      <c r="L84" s="42"/>
      <c r="M84" s="41"/>
      <c r="N84" s="42"/>
      <c r="O84" s="41"/>
      <c r="P84" s="42"/>
      <c r="Q84" s="41"/>
      <c r="R84" s="42"/>
      <c r="S84" s="41"/>
      <c r="T84" s="42"/>
      <c r="U84" s="41">
        <v>-7920</v>
      </c>
      <c r="V84" s="42">
        <v>140106.9</v>
      </c>
      <c r="W84" s="61">
        <f t="shared" si="15"/>
        <v>-7920</v>
      </c>
      <c r="X84" s="53">
        <f t="shared" si="15"/>
        <v>140106.9</v>
      </c>
    </row>
    <row r="85" spans="1:24" ht="12.75">
      <c r="A85" s="30" t="s">
        <v>169</v>
      </c>
      <c r="B85" s="32" t="s">
        <v>170</v>
      </c>
      <c r="C85" s="41"/>
      <c r="D85" s="42"/>
      <c r="E85" s="41"/>
      <c r="F85" s="42"/>
      <c r="G85" s="41"/>
      <c r="H85" s="42"/>
      <c r="I85" s="41"/>
      <c r="J85" s="42"/>
      <c r="K85" s="41"/>
      <c r="L85" s="42"/>
      <c r="M85" s="41"/>
      <c r="N85" s="42"/>
      <c r="O85" s="41"/>
      <c r="P85" s="42"/>
      <c r="Q85" s="41"/>
      <c r="R85" s="42"/>
      <c r="S85" s="41"/>
      <c r="T85" s="42"/>
      <c r="U85" s="41"/>
      <c r="V85" s="42"/>
      <c r="W85" s="61">
        <f t="shared" si="15"/>
        <v>0</v>
      </c>
      <c r="X85" s="53">
        <f t="shared" si="15"/>
        <v>0</v>
      </c>
    </row>
    <row r="86" spans="1:24" ht="12.75">
      <c r="A86" s="30" t="s">
        <v>171</v>
      </c>
      <c r="B86" s="32" t="s">
        <v>172</v>
      </c>
      <c r="C86" s="41"/>
      <c r="D86" s="42"/>
      <c r="E86" s="41"/>
      <c r="F86" s="42"/>
      <c r="G86" s="41"/>
      <c r="H86" s="42"/>
      <c r="I86" s="41"/>
      <c r="J86" s="42"/>
      <c r="K86" s="41"/>
      <c r="L86" s="42"/>
      <c r="M86" s="41"/>
      <c r="N86" s="42"/>
      <c r="O86" s="41"/>
      <c r="P86" s="42"/>
      <c r="Q86" s="41"/>
      <c r="R86" s="42"/>
      <c r="S86" s="41"/>
      <c r="T86" s="42"/>
      <c r="U86" s="41"/>
      <c r="V86" s="42"/>
      <c r="W86" s="61">
        <f t="shared" si="15"/>
        <v>0</v>
      </c>
      <c r="X86" s="53">
        <f t="shared" si="15"/>
        <v>0</v>
      </c>
    </row>
    <row r="87" spans="1:24" ht="12.75">
      <c r="A87" s="30" t="s">
        <v>173</v>
      </c>
      <c r="B87" s="32" t="s">
        <v>174</v>
      </c>
      <c r="C87" s="41"/>
      <c r="D87" s="42"/>
      <c r="E87" s="41"/>
      <c r="F87" s="42"/>
      <c r="G87" s="41"/>
      <c r="H87" s="42"/>
      <c r="I87" s="41"/>
      <c r="J87" s="42"/>
      <c r="K87" s="41"/>
      <c r="L87" s="42"/>
      <c r="M87" s="41"/>
      <c r="N87" s="42"/>
      <c r="O87" s="41"/>
      <c r="P87" s="42"/>
      <c r="Q87" s="41"/>
      <c r="R87" s="42"/>
      <c r="S87" s="41"/>
      <c r="T87" s="42"/>
      <c r="U87" s="41"/>
      <c r="V87" s="42"/>
      <c r="W87" s="61">
        <f t="shared" si="15"/>
        <v>0</v>
      </c>
      <c r="X87" s="53">
        <f t="shared" si="15"/>
        <v>0</v>
      </c>
    </row>
    <row r="88" spans="1:24" ht="12.75">
      <c r="A88" s="30" t="s">
        <v>175</v>
      </c>
      <c r="B88" s="32" t="s">
        <v>176</v>
      </c>
      <c r="C88" s="41"/>
      <c r="D88" s="42"/>
      <c r="E88" s="41"/>
      <c r="F88" s="42"/>
      <c r="G88" s="41"/>
      <c r="H88" s="42"/>
      <c r="I88" s="41"/>
      <c r="J88" s="42"/>
      <c r="K88" s="41"/>
      <c r="L88" s="42"/>
      <c r="M88" s="41"/>
      <c r="N88" s="42"/>
      <c r="O88" s="41"/>
      <c r="P88" s="42"/>
      <c r="Q88" s="41"/>
      <c r="R88" s="42"/>
      <c r="S88" s="41"/>
      <c r="T88" s="42"/>
      <c r="U88" s="41"/>
      <c r="V88" s="42"/>
      <c r="W88" s="61">
        <f aca="true" t="shared" si="17" ref="W88:X103">SUM(C88+E88+G88+I88+K88+M88+O88+Q88+S88+U88)</f>
        <v>0</v>
      </c>
      <c r="X88" s="53">
        <f t="shared" si="17"/>
        <v>0</v>
      </c>
    </row>
    <row r="89" spans="1:24" ht="12.75">
      <c r="A89" s="30" t="s">
        <v>177</v>
      </c>
      <c r="B89" s="32" t="s">
        <v>178</v>
      </c>
      <c r="C89" s="41"/>
      <c r="D89" s="42"/>
      <c r="E89" s="41"/>
      <c r="F89" s="42"/>
      <c r="G89" s="41"/>
      <c r="H89" s="42"/>
      <c r="I89" s="41"/>
      <c r="J89" s="42"/>
      <c r="K89" s="41"/>
      <c r="L89" s="42"/>
      <c r="M89" s="41"/>
      <c r="N89" s="42"/>
      <c r="O89" s="41"/>
      <c r="P89" s="42"/>
      <c r="Q89" s="41"/>
      <c r="R89" s="42"/>
      <c r="S89" s="41"/>
      <c r="T89" s="42"/>
      <c r="U89" s="41"/>
      <c r="V89" s="42"/>
      <c r="W89" s="61">
        <f t="shared" si="17"/>
        <v>0</v>
      </c>
      <c r="X89" s="53">
        <f t="shared" si="17"/>
        <v>0</v>
      </c>
    </row>
    <row r="90" spans="1:24" ht="12.75">
      <c r="A90" s="30" t="s">
        <v>179</v>
      </c>
      <c r="B90" s="32" t="s">
        <v>180</v>
      </c>
      <c r="C90" s="41"/>
      <c r="D90" s="42"/>
      <c r="E90" s="41"/>
      <c r="F90" s="42"/>
      <c r="G90" s="41"/>
      <c r="H90" s="42"/>
      <c r="I90" s="41"/>
      <c r="J90" s="42"/>
      <c r="K90" s="41"/>
      <c r="L90" s="42"/>
      <c r="M90" s="41"/>
      <c r="N90" s="42"/>
      <c r="O90" s="41"/>
      <c r="P90" s="42"/>
      <c r="Q90" s="41"/>
      <c r="R90" s="42"/>
      <c r="S90" s="41"/>
      <c r="T90" s="42"/>
      <c r="U90" s="41"/>
      <c r="V90" s="42"/>
      <c r="W90" s="61">
        <f t="shared" si="17"/>
        <v>0</v>
      </c>
      <c r="X90" s="53">
        <f t="shared" si="17"/>
        <v>0</v>
      </c>
    </row>
    <row r="91" spans="1:24" ht="12.75">
      <c r="A91" s="30" t="s">
        <v>181</v>
      </c>
      <c r="B91" s="32" t="s">
        <v>182</v>
      </c>
      <c r="C91" s="41">
        <f>SUM(C92:C98)</f>
        <v>0</v>
      </c>
      <c r="D91" s="42">
        <f aca="true" t="shared" si="18" ref="D91:T91">SUM(D92:D98)</f>
        <v>0</v>
      </c>
      <c r="E91" s="41">
        <f t="shared" si="18"/>
        <v>0</v>
      </c>
      <c r="F91" s="42">
        <f t="shared" si="18"/>
        <v>0</v>
      </c>
      <c r="G91" s="41">
        <f t="shared" si="18"/>
        <v>0</v>
      </c>
      <c r="H91" s="42">
        <f t="shared" si="18"/>
        <v>0</v>
      </c>
      <c r="I91" s="41">
        <f>SUM(I92:I98)</f>
        <v>0</v>
      </c>
      <c r="J91" s="42">
        <f>SUM(J92:J98)</f>
        <v>0</v>
      </c>
      <c r="K91" s="41">
        <f t="shared" si="18"/>
        <v>0</v>
      </c>
      <c r="L91" s="42">
        <f t="shared" si="18"/>
        <v>0</v>
      </c>
      <c r="M91" s="41">
        <f t="shared" si="18"/>
        <v>0</v>
      </c>
      <c r="N91" s="42">
        <f t="shared" si="18"/>
        <v>0</v>
      </c>
      <c r="O91" s="41">
        <f>SUM(O92:O98)</f>
        <v>0</v>
      </c>
      <c r="P91" s="42">
        <f>SUM(P92:P98)</f>
        <v>0</v>
      </c>
      <c r="Q91" s="41">
        <f t="shared" si="18"/>
        <v>0</v>
      </c>
      <c r="R91" s="42">
        <f t="shared" si="18"/>
        <v>0</v>
      </c>
      <c r="S91" s="41">
        <f t="shared" si="18"/>
        <v>0</v>
      </c>
      <c r="T91" s="42">
        <f t="shared" si="18"/>
        <v>0</v>
      </c>
      <c r="U91" s="41">
        <f>SUM(U92:U98)</f>
        <v>0</v>
      </c>
      <c r="V91" s="42">
        <f>SUM(V92:V98)</f>
        <v>0</v>
      </c>
      <c r="W91" s="61">
        <f t="shared" si="17"/>
        <v>0</v>
      </c>
      <c r="X91" s="53">
        <f t="shared" si="17"/>
        <v>0</v>
      </c>
    </row>
    <row r="92" spans="1:24" ht="12.75">
      <c r="A92" s="30" t="s">
        <v>183</v>
      </c>
      <c r="B92" s="32" t="s">
        <v>184</v>
      </c>
      <c r="C92" s="41"/>
      <c r="D92" s="42"/>
      <c r="E92" s="41"/>
      <c r="F92" s="42"/>
      <c r="G92" s="41"/>
      <c r="H92" s="42"/>
      <c r="I92" s="41"/>
      <c r="J92" s="42"/>
      <c r="K92" s="41"/>
      <c r="L92" s="42"/>
      <c r="M92" s="41"/>
      <c r="N92" s="42"/>
      <c r="O92" s="41"/>
      <c r="P92" s="42"/>
      <c r="Q92" s="41"/>
      <c r="R92" s="42"/>
      <c r="S92" s="41"/>
      <c r="T92" s="42"/>
      <c r="U92" s="41"/>
      <c r="V92" s="42"/>
      <c r="W92" s="61">
        <f t="shared" si="17"/>
        <v>0</v>
      </c>
      <c r="X92" s="53">
        <f t="shared" si="17"/>
        <v>0</v>
      </c>
    </row>
    <row r="93" spans="1:24" ht="12.75">
      <c r="A93" s="30" t="s">
        <v>185</v>
      </c>
      <c r="B93" s="32" t="s">
        <v>186</v>
      </c>
      <c r="C93" s="41"/>
      <c r="D93" s="42"/>
      <c r="E93" s="41"/>
      <c r="F93" s="42"/>
      <c r="G93" s="41"/>
      <c r="H93" s="42"/>
      <c r="I93" s="41"/>
      <c r="J93" s="42"/>
      <c r="K93" s="41"/>
      <c r="L93" s="42"/>
      <c r="M93" s="41"/>
      <c r="N93" s="42"/>
      <c r="O93" s="41"/>
      <c r="P93" s="42"/>
      <c r="Q93" s="41"/>
      <c r="R93" s="42"/>
      <c r="S93" s="41"/>
      <c r="T93" s="42"/>
      <c r="U93" s="41"/>
      <c r="V93" s="42"/>
      <c r="W93" s="61">
        <f t="shared" si="17"/>
        <v>0</v>
      </c>
      <c r="X93" s="53">
        <f t="shared" si="17"/>
        <v>0</v>
      </c>
    </row>
    <row r="94" spans="1:24" ht="12.75">
      <c r="A94" s="30" t="s">
        <v>187</v>
      </c>
      <c r="B94" s="32" t="s">
        <v>188</v>
      </c>
      <c r="C94" s="41"/>
      <c r="D94" s="42"/>
      <c r="E94" s="41"/>
      <c r="F94" s="42"/>
      <c r="G94" s="41"/>
      <c r="H94" s="42"/>
      <c r="I94" s="41"/>
      <c r="J94" s="42"/>
      <c r="K94" s="41"/>
      <c r="L94" s="42"/>
      <c r="M94" s="41"/>
      <c r="N94" s="42"/>
      <c r="O94" s="41"/>
      <c r="P94" s="42"/>
      <c r="Q94" s="41"/>
      <c r="R94" s="42"/>
      <c r="S94" s="41"/>
      <c r="T94" s="42"/>
      <c r="U94" s="41"/>
      <c r="V94" s="42"/>
      <c r="W94" s="61">
        <f t="shared" si="17"/>
        <v>0</v>
      </c>
      <c r="X94" s="53">
        <f t="shared" si="17"/>
        <v>0</v>
      </c>
    </row>
    <row r="95" spans="1:24" ht="12.75">
      <c r="A95" s="30" t="s">
        <v>189</v>
      </c>
      <c r="B95" s="32" t="s">
        <v>190</v>
      </c>
      <c r="C95" s="41"/>
      <c r="D95" s="42"/>
      <c r="E95" s="41"/>
      <c r="F95" s="42"/>
      <c r="G95" s="41"/>
      <c r="H95" s="42"/>
      <c r="I95" s="41"/>
      <c r="J95" s="42"/>
      <c r="K95" s="41"/>
      <c r="L95" s="42"/>
      <c r="M95" s="41"/>
      <c r="N95" s="42"/>
      <c r="O95" s="41"/>
      <c r="P95" s="42"/>
      <c r="Q95" s="41"/>
      <c r="R95" s="42"/>
      <c r="S95" s="41"/>
      <c r="T95" s="42"/>
      <c r="U95" s="41"/>
      <c r="V95" s="42"/>
      <c r="W95" s="61">
        <f t="shared" si="17"/>
        <v>0</v>
      </c>
      <c r="X95" s="53">
        <f t="shared" si="17"/>
        <v>0</v>
      </c>
    </row>
    <row r="96" spans="1:24" ht="12.75">
      <c r="A96" s="30" t="s">
        <v>191</v>
      </c>
      <c r="B96" s="32" t="s">
        <v>192</v>
      </c>
      <c r="C96" s="41"/>
      <c r="D96" s="42"/>
      <c r="E96" s="41"/>
      <c r="F96" s="42"/>
      <c r="G96" s="41"/>
      <c r="H96" s="42"/>
      <c r="I96" s="41"/>
      <c r="J96" s="42"/>
      <c r="K96" s="41"/>
      <c r="L96" s="42"/>
      <c r="M96" s="41"/>
      <c r="N96" s="42"/>
      <c r="O96" s="41"/>
      <c r="P96" s="42"/>
      <c r="Q96" s="41"/>
      <c r="R96" s="42"/>
      <c r="S96" s="41"/>
      <c r="T96" s="42"/>
      <c r="U96" s="41"/>
      <c r="V96" s="42"/>
      <c r="W96" s="61">
        <f t="shared" si="17"/>
        <v>0</v>
      </c>
      <c r="X96" s="53">
        <f t="shared" si="17"/>
        <v>0</v>
      </c>
    </row>
    <row r="97" spans="1:24" ht="12.75">
      <c r="A97" s="30" t="s">
        <v>193</v>
      </c>
      <c r="B97" s="32" t="s">
        <v>194</v>
      </c>
      <c r="C97" s="41"/>
      <c r="D97" s="42"/>
      <c r="E97" s="41"/>
      <c r="F97" s="42"/>
      <c r="G97" s="41"/>
      <c r="H97" s="42"/>
      <c r="I97" s="41"/>
      <c r="J97" s="42"/>
      <c r="K97" s="41"/>
      <c r="L97" s="42"/>
      <c r="M97" s="41"/>
      <c r="N97" s="42"/>
      <c r="O97" s="41"/>
      <c r="P97" s="42"/>
      <c r="Q97" s="41"/>
      <c r="R97" s="42"/>
      <c r="S97" s="41"/>
      <c r="T97" s="42"/>
      <c r="U97" s="41"/>
      <c r="V97" s="42"/>
      <c r="W97" s="61">
        <f t="shared" si="17"/>
        <v>0</v>
      </c>
      <c r="X97" s="53">
        <f t="shared" si="17"/>
        <v>0</v>
      </c>
    </row>
    <row r="98" spans="1:24" ht="12.75">
      <c r="A98" s="30" t="s">
        <v>195</v>
      </c>
      <c r="B98" s="32" t="s">
        <v>196</v>
      </c>
      <c r="C98" s="41"/>
      <c r="D98" s="42"/>
      <c r="E98" s="41"/>
      <c r="F98" s="42"/>
      <c r="G98" s="41"/>
      <c r="H98" s="42"/>
      <c r="I98" s="41"/>
      <c r="J98" s="42"/>
      <c r="K98" s="41"/>
      <c r="L98" s="42"/>
      <c r="M98" s="41"/>
      <c r="N98" s="42"/>
      <c r="O98" s="41"/>
      <c r="P98" s="42"/>
      <c r="Q98" s="41"/>
      <c r="R98" s="42"/>
      <c r="S98" s="41"/>
      <c r="T98" s="42"/>
      <c r="U98" s="41"/>
      <c r="V98" s="42"/>
      <c r="W98" s="61">
        <f t="shared" si="17"/>
        <v>0</v>
      </c>
      <c r="X98" s="53">
        <f t="shared" si="17"/>
        <v>0</v>
      </c>
    </row>
    <row r="99" spans="1:24" ht="12.75">
      <c r="A99" s="27" t="s">
        <v>197</v>
      </c>
      <c r="B99" s="28" t="s">
        <v>198</v>
      </c>
      <c r="C99" s="45">
        <f>SUM(C100+C101+C105+C106+C124+C125+C126+C127+C128)</f>
        <v>0</v>
      </c>
      <c r="D99" s="46">
        <f aca="true" t="shared" si="19" ref="D99:T99">SUM(D100+D101+D105+D106+D124+D125+D126+D127+D128)</f>
        <v>0</v>
      </c>
      <c r="E99" s="45">
        <f t="shared" si="19"/>
        <v>0</v>
      </c>
      <c r="F99" s="46">
        <f t="shared" si="19"/>
        <v>0</v>
      </c>
      <c r="G99" s="45">
        <f t="shared" si="19"/>
        <v>0</v>
      </c>
      <c r="H99" s="46">
        <f t="shared" si="19"/>
        <v>0</v>
      </c>
      <c r="I99" s="45">
        <f>SUM(I100+I101+I105+I106+I124+I125+I126+I127+I128)</f>
        <v>0</v>
      </c>
      <c r="J99" s="46">
        <f>SUM(J100+J101+J105+J106+J124+J125+J126+J127+J128)</f>
        <v>0</v>
      </c>
      <c r="K99" s="45">
        <f t="shared" si="19"/>
        <v>0</v>
      </c>
      <c r="L99" s="46">
        <f t="shared" si="19"/>
        <v>0</v>
      </c>
      <c r="M99" s="45">
        <f t="shared" si="19"/>
        <v>0</v>
      </c>
      <c r="N99" s="46">
        <f t="shared" si="19"/>
        <v>0</v>
      </c>
      <c r="O99" s="45">
        <f>SUM(O100+O101+O105+O106+O124+O125+O126+O127+O128)</f>
        <v>0</v>
      </c>
      <c r="P99" s="46">
        <f>SUM(P100+P101+P105+P106+P124+P125+P126+P127+P128)</f>
        <v>0</v>
      </c>
      <c r="Q99" s="45">
        <f t="shared" si="19"/>
        <v>0</v>
      </c>
      <c r="R99" s="46">
        <f t="shared" si="19"/>
        <v>0</v>
      </c>
      <c r="S99" s="45">
        <f t="shared" si="19"/>
        <v>0</v>
      </c>
      <c r="T99" s="46">
        <f t="shared" si="19"/>
        <v>0</v>
      </c>
      <c r="U99" s="45">
        <f>SUM(U100+U101+U105+U106+U124+U125+U126+U127+U128)</f>
        <v>-1527000</v>
      </c>
      <c r="V99" s="46">
        <f>SUM(V100+V101+V105+V106+V124+V125+V126+V127+V128)</f>
        <v>8338571.754999999</v>
      </c>
      <c r="W99" s="61">
        <f t="shared" si="17"/>
        <v>-1527000</v>
      </c>
      <c r="X99" s="53">
        <f t="shared" si="17"/>
        <v>8338571.754999999</v>
      </c>
    </row>
    <row r="100" spans="1:24" ht="12.75">
      <c r="A100" s="30" t="s">
        <v>199</v>
      </c>
      <c r="B100" s="32" t="s">
        <v>200</v>
      </c>
      <c r="C100" s="41"/>
      <c r="D100" s="42"/>
      <c r="E100" s="41"/>
      <c r="F100" s="42"/>
      <c r="G100" s="41"/>
      <c r="H100" s="42"/>
      <c r="I100" s="41"/>
      <c r="J100" s="42"/>
      <c r="K100" s="41"/>
      <c r="L100" s="42"/>
      <c r="M100" s="41"/>
      <c r="N100" s="42"/>
      <c r="O100" s="41"/>
      <c r="P100" s="42"/>
      <c r="Q100" s="41"/>
      <c r="R100" s="42"/>
      <c r="S100" s="41"/>
      <c r="T100" s="42"/>
      <c r="U100" s="41">
        <v>-107998.548</v>
      </c>
      <c r="V100" s="42">
        <v>1000590.2</v>
      </c>
      <c r="W100" s="61">
        <f t="shared" si="17"/>
        <v>-107998.548</v>
      </c>
      <c r="X100" s="53">
        <f t="shared" si="17"/>
        <v>1000590.2</v>
      </c>
    </row>
    <row r="101" spans="1:24" ht="12.75">
      <c r="A101" s="30" t="s">
        <v>201</v>
      </c>
      <c r="B101" s="32" t="s">
        <v>202</v>
      </c>
      <c r="C101" s="41">
        <f>SUM(C102:C104)</f>
        <v>0</v>
      </c>
      <c r="D101" s="42">
        <f aca="true" t="shared" si="20" ref="D101:T101">SUM(D102:D104)</f>
        <v>0</v>
      </c>
      <c r="E101" s="41">
        <f t="shared" si="20"/>
        <v>0</v>
      </c>
      <c r="F101" s="42">
        <f t="shared" si="20"/>
        <v>0</v>
      </c>
      <c r="G101" s="41">
        <f t="shared" si="20"/>
        <v>0</v>
      </c>
      <c r="H101" s="42">
        <f t="shared" si="20"/>
        <v>0</v>
      </c>
      <c r="I101" s="41">
        <f>SUM(I102:I104)</f>
        <v>0</v>
      </c>
      <c r="J101" s="42">
        <f>SUM(J102:J104)</f>
        <v>0</v>
      </c>
      <c r="K101" s="41">
        <f t="shared" si="20"/>
        <v>0</v>
      </c>
      <c r="L101" s="42">
        <f t="shared" si="20"/>
        <v>0</v>
      </c>
      <c r="M101" s="41">
        <f t="shared" si="20"/>
        <v>0</v>
      </c>
      <c r="N101" s="42">
        <f t="shared" si="20"/>
        <v>0</v>
      </c>
      <c r="O101" s="41">
        <f>SUM(O102:O104)</f>
        <v>0</v>
      </c>
      <c r="P101" s="42">
        <f>SUM(P102:P104)</f>
        <v>0</v>
      </c>
      <c r="Q101" s="41">
        <f t="shared" si="20"/>
        <v>0</v>
      </c>
      <c r="R101" s="42">
        <f t="shared" si="20"/>
        <v>0</v>
      </c>
      <c r="S101" s="41">
        <f t="shared" si="20"/>
        <v>0</v>
      </c>
      <c r="T101" s="42">
        <f t="shared" si="20"/>
        <v>0</v>
      </c>
      <c r="U101" s="41">
        <f>SUM(U102:U104)</f>
        <v>235057.625</v>
      </c>
      <c r="V101" s="42">
        <f>SUM(V102:V104)</f>
        <v>2316640.8000000003</v>
      </c>
      <c r="W101" s="61">
        <f t="shared" si="17"/>
        <v>235057.625</v>
      </c>
      <c r="X101" s="53">
        <f t="shared" si="17"/>
        <v>2316640.8000000003</v>
      </c>
    </row>
    <row r="102" spans="1:24" ht="12.75">
      <c r="A102" s="30" t="s">
        <v>203</v>
      </c>
      <c r="B102" s="32" t="s">
        <v>204</v>
      </c>
      <c r="C102" s="41"/>
      <c r="D102" s="42"/>
      <c r="E102" s="41"/>
      <c r="F102" s="42"/>
      <c r="G102" s="41"/>
      <c r="H102" s="42"/>
      <c r="I102" s="41"/>
      <c r="J102" s="42"/>
      <c r="K102" s="41"/>
      <c r="L102" s="42"/>
      <c r="M102" s="41"/>
      <c r="N102" s="42"/>
      <c r="O102" s="41"/>
      <c r="P102" s="42"/>
      <c r="Q102" s="41"/>
      <c r="R102" s="42"/>
      <c r="S102" s="41"/>
      <c r="T102" s="42"/>
      <c r="U102" s="41">
        <v>325057.625</v>
      </c>
      <c r="V102" s="42">
        <v>2286474.6</v>
      </c>
      <c r="W102" s="61">
        <f t="shared" si="17"/>
        <v>325057.625</v>
      </c>
      <c r="X102" s="53">
        <f t="shared" si="17"/>
        <v>2286474.6</v>
      </c>
    </row>
    <row r="103" spans="1:24" ht="12.75">
      <c r="A103" s="30" t="s">
        <v>205</v>
      </c>
      <c r="B103" s="32" t="s">
        <v>206</v>
      </c>
      <c r="C103" s="41"/>
      <c r="D103" s="42"/>
      <c r="E103" s="41"/>
      <c r="F103" s="42"/>
      <c r="G103" s="41"/>
      <c r="H103" s="42"/>
      <c r="I103" s="41"/>
      <c r="J103" s="42"/>
      <c r="K103" s="41"/>
      <c r="L103" s="42"/>
      <c r="M103" s="41"/>
      <c r="N103" s="42"/>
      <c r="O103" s="41"/>
      <c r="P103" s="42"/>
      <c r="Q103" s="41"/>
      <c r="R103" s="42"/>
      <c r="S103" s="41"/>
      <c r="T103" s="42"/>
      <c r="U103" s="41"/>
      <c r="V103" s="42"/>
      <c r="W103" s="61">
        <f t="shared" si="17"/>
        <v>0</v>
      </c>
      <c r="X103" s="53">
        <f t="shared" si="17"/>
        <v>0</v>
      </c>
    </row>
    <row r="104" spans="1:24" ht="12.75">
      <c r="A104" s="30" t="s">
        <v>207</v>
      </c>
      <c r="B104" s="32" t="s">
        <v>208</v>
      </c>
      <c r="C104" s="41"/>
      <c r="D104" s="42"/>
      <c r="E104" s="41"/>
      <c r="F104" s="42"/>
      <c r="G104" s="41"/>
      <c r="H104" s="42"/>
      <c r="I104" s="41"/>
      <c r="J104" s="42"/>
      <c r="K104" s="41"/>
      <c r="L104" s="42"/>
      <c r="M104" s="41"/>
      <c r="N104" s="42"/>
      <c r="O104" s="41"/>
      <c r="P104" s="42"/>
      <c r="Q104" s="41"/>
      <c r="R104" s="42"/>
      <c r="S104" s="41"/>
      <c r="T104" s="42"/>
      <c r="U104" s="41">
        <v>-90000</v>
      </c>
      <c r="V104" s="42">
        <v>30166.2</v>
      </c>
      <c r="W104" s="61">
        <f aca="true" t="shared" si="21" ref="W104:X119">SUM(C104+E104+G104+I104+K104+M104+O104+Q104+S104+U104)</f>
        <v>-90000</v>
      </c>
      <c r="X104" s="53">
        <f t="shared" si="21"/>
        <v>30166.2</v>
      </c>
    </row>
    <row r="105" spans="1:24" ht="12.75">
      <c r="A105" s="30" t="s">
        <v>209</v>
      </c>
      <c r="B105" s="32" t="s">
        <v>210</v>
      </c>
      <c r="C105" s="41"/>
      <c r="D105" s="42"/>
      <c r="E105" s="41"/>
      <c r="F105" s="42"/>
      <c r="G105" s="41"/>
      <c r="H105" s="42"/>
      <c r="I105" s="41"/>
      <c r="J105" s="42"/>
      <c r="K105" s="41"/>
      <c r="L105" s="42"/>
      <c r="M105" s="41"/>
      <c r="N105" s="42"/>
      <c r="O105" s="41"/>
      <c r="P105" s="42"/>
      <c r="Q105" s="41"/>
      <c r="R105" s="42"/>
      <c r="S105" s="41"/>
      <c r="T105" s="42"/>
      <c r="U105" s="41">
        <v>-9160.534</v>
      </c>
      <c r="V105" s="42">
        <v>125066.8</v>
      </c>
      <c r="W105" s="61">
        <f t="shared" si="21"/>
        <v>-9160.534</v>
      </c>
      <c r="X105" s="53">
        <f t="shared" si="21"/>
        <v>125066.8</v>
      </c>
    </row>
    <row r="106" spans="1:24" ht="12.75">
      <c r="A106" s="30" t="s">
        <v>211</v>
      </c>
      <c r="B106" s="32" t="s">
        <v>212</v>
      </c>
      <c r="C106" s="41">
        <f>SUM(C107+C108+C118+C120)</f>
        <v>0</v>
      </c>
      <c r="D106" s="42">
        <f aca="true" t="shared" si="22" ref="D106:T106">SUM(D107+D108+D118+D120)</f>
        <v>0</v>
      </c>
      <c r="E106" s="41">
        <f t="shared" si="22"/>
        <v>0</v>
      </c>
      <c r="F106" s="42">
        <f t="shared" si="22"/>
        <v>0</v>
      </c>
      <c r="G106" s="41">
        <f t="shared" si="22"/>
        <v>0</v>
      </c>
      <c r="H106" s="42">
        <f t="shared" si="22"/>
        <v>0</v>
      </c>
      <c r="I106" s="41">
        <f>SUM(I107+I108+I118+I120)</f>
        <v>0</v>
      </c>
      <c r="J106" s="42">
        <f>SUM(J107+J108+J118+J120)</f>
        <v>0</v>
      </c>
      <c r="K106" s="41">
        <f t="shared" si="22"/>
        <v>0</v>
      </c>
      <c r="L106" s="42">
        <f t="shared" si="22"/>
        <v>0</v>
      </c>
      <c r="M106" s="41">
        <f t="shared" si="22"/>
        <v>0</v>
      </c>
      <c r="N106" s="42">
        <f t="shared" si="22"/>
        <v>0</v>
      </c>
      <c r="O106" s="41">
        <f>SUM(O107+O108+O118+O120)</f>
        <v>0</v>
      </c>
      <c r="P106" s="42">
        <f>SUM(P107+P108+P118+P120)</f>
        <v>0</v>
      </c>
      <c r="Q106" s="41">
        <f t="shared" si="22"/>
        <v>0</v>
      </c>
      <c r="R106" s="42">
        <f t="shared" si="22"/>
        <v>0</v>
      </c>
      <c r="S106" s="41">
        <f t="shared" si="22"/>
        <v>0</v>
      </c>
      <c r="T106" s="42">
        <f t="shared" si="22"/>
        <v>0</v>
      </c>
      <c r="U106" s="41">
        <f>SUM(U107+U108+U118+U120)</f>
        <v>-170063.26200000002</v>
      </c>
      <c r="V106" s="42">
        <f>SUM(V107+V108+V118+V120)</f>
        <v>4020806.5549999997</v>
      </c>
      <c r="W106" s="61">
        <f t="shared" si="21"/>
        <v>-170063.26200000002</v>
      </c>
      <c r="X106" s="53">
        <f t="shared" si="21"/>
        <v>4020806.5549999997</v>
      </c>
    </row>
    <row r="107" spans="1:24" ht="12.75">
      <c r="A107" s="30" t="s">
        <v>213</v>
      </c>
      <c r="B107" s="32" t="s">
        <v>214</v>
      </c>
      <c r="C107" s="41"/>
      <c r="D107" s="42"/>
      <c r="E107" s="41"/>
      <c r="F107" s="42"/>
      <c r="G107" s="41"/>
      <c r="H107" s="42"/>
      <c r="I107" s="41"/>
      <c r="J107" s="42"/>
      <c r="K107" s="41"/>
      <c r="L107" s="42"/>
      <c r="M107" s="41"/>
      <c r="N107" s="42"/>
      <c r="O107" s="41"/>
      <c r="P107" s="42"/>
      <c r="Q107" s="41"/>
      <c r="R107" s="42"/>
      <c r="S107" s="41"/>
      <c r="T107" s="42"/>
      <c r="U107" s="41">
        <v>-244191.291</v>
      </c>
      <c r="V107" s="42">
        <v>2037085.792</v>
      </c>
      <c r="W107" s="61">
        <f t="shared" si="21"/>
        <v>-244191.291</v>
      </c>
      <c r="X107" s="53">
        <f t="shared" si="21"/>
        <v>2037085.792</v>
      </c>
    </row>
    <row r="108" spans="1:24" ht="12.75">
      <c r="A108" s="30" t="s">
        <v>215</v>
      </c>
      <c r="B108" s="32" t="s">
        <v>216</v>
      </c>
      <c r="C108" s="41">
        <f>SUM(C109:C117)</f>
        <v>0</v>
      </c>
      <c r="D108" s="42">
        <f aca="true" t="shared" si="23" ref="D108:T108">SUM(D109:D117)</f>
        <v>0</v>
      </c>
      <c r="E108" s="41">
        <f t="shared" si="23"/>
        <v>0</v>
      </c>
      <c r="F108" s="42">
        <f t="shared" si="23"/>
        <v>0</v>
      </c>
      <c r="G108" s="41">
        <f t="shared" si="23"/>
        <v>0</v>
      </c>
      <c r="H108" s="42">
        <f t="shared" si="23"/>
        <v>0</v>
      </c>
      <c r="I108" s="41">
        <f>SUM(I109:I117)</f>
        <v>0</v>
      </c>
      <c r="J108" s="42">
        <f>SUM(J109:J117)</f>
        <v>0</v>
      </c>
      <c r="K108" s="41">
        <f t="shared" si="23"/>
        <v>0</v>
      </c>
      <c r="L108" s="42">
        <f t="shared" si="23"/>
        <v>0</v>
      </c>
      <c r="M108" s="41">
        <f t="shared" si="23"/>
        <v>0</v>
      </c>
      <c r="N108" s="42">
        <f t="shared" si="23"/>
        <v>0</v>
      </c>
      <c r="O108" s="41">
        <f>SUM(O109:O117)</f>
        <v>0</v>
      </c>
      <c r="P108" s="42">
        <f>SUM(P109:P117)</f>
        <v>0</v>
      </c>
      <c r="Q108" s="41">
        <f t="shared" si="23"/>
        <v>0</v>
      </c>
      <c r="R108" s="42">
        <f t="shared" si="23"/>
        <v>0</v>
      </c>
      <c r="S108" s="41">
        <f t="shared" si="23"/>
        <v>0</v>
      </c>
      <c r="T108" s="42">
        <f t="shared" si="23"/>
        <v>0</v>
      </c>
      <c r="U108" s="41">
        <f>SUM(U109:U117)</f>
        <v>-158581.996</v>
      </c>
      <c r="V108" s="42">
        <f>SUM(V109:V117)</f>
        <v>1641611.7</v>
      </c>
      <c r="W108" s="61">
        <f t="shared" si="21"/>
        <v>-158581.996</v>
      </c>
      <c r="X108" s="53">
        <f t="shared" si="21"/>
        <v>1641611.7</v>
      </c>
    </row>
    <row r="109" spans="1:24" ht="12.75">
      <c r="A109" s="30" t="s">
        <v>217</v>
      </c>
      <c r="B109" s="32" t="s">
        <v>218</v>
      </c>
      <c r="C109" s="41"/>
      <c r="D109" s="42"/>
      <c r="E109" s="41"/>
      <c r="F109" s="42"/>
      <c r="G109" s="41"/>
      <c r="H109" s="42"/>
      <c r="I109" s="41"/>
      <c r="J109" s="42"/>
      <c r="K109" s="41"/>
      <c r="L109" s="42"/>
      <c r="M109" s="41"/>
      <c r="N109" s="42"/>
      <c r="O109" s="41"/>
      <c r="P109" s="42"/>
      <c r="Q109" s="41"/>
      <c r="R109" s="42"/>
      <c r="S109" s="41"/>
      <c r="T109" s="42"/>
      <c r="U109" s="41">
        <v>-158581.996</v>
      </c>
      <c r="V109" s="42">
        <v>1641611.7</v>
      </c>
      <c r="W109" s="61">
        <f t="shared" si="21"/>
        <v>-158581.996</v>
      </c>
      <c r="X109" s="53">
        <f t="shared" si="21"/>
        <v>1641611.7</v>
      </c>
    </row>
    <row r="110" spans="1:24" ht="12.75">
      <c r="A110" s="30" t="s">
        <v>219</v>
      </c>
      <c r="B110" s="32" t="s">
        <v>220</v>
      </c>
      <c r="C110" s="41"/>
      <c r="D110" s="42"/>
      <c r="E110" s="41"/>
      <c r="F110" s="42"/>
      <c r="G110" s="41"/>
      <c r="H110" s="42"/>
      <c r="I110" s="41"/>
      <c r="J110" s="42"/>
      <c r="K110" s="41"/>
      <c r="L110" s="42"/>
      <c r="M110" s="41"/>
      <c r="N110" s="42"/>
      <c r="O110" s="41"/>
      <c r="P110" s="42"/>
      <c r="Q110" s="41"/>
      <c r="R110" s="42"/>
      <c r="S110" s="41"/>
      <c r="T110" s="42"/>
      <c r="U110" s="41"/>
      <c r="V110" s="42"/>
      <c r="W110" s="61">
        <f t="shared" si="21"/>
        <v>0</v>
      </c>
      <c r="X110" s="53">
        <f t="shared" si="21"/>
        <v>0</v>
      </c>
    </row>
    <row r="111" spans="1:24" ht="12.75">
      <c r="A111" s="30" t="s">
        <v>221</v>
      </c>
      <c r="B111" s="32" t="s">
        <v>222</v>
      </c>
      <c r="C111" s="41"/>
      <c r="D111" s="42"/>
      <c r="E111" s="41"/>
      <c r="F111" s="42"/>
      <c r="G111" s="41"/>
      <c r="H111" s="42"/>
      <c r="I111" s="41"/>
      <c r="J111" s="42"/>
      <c r="K111" s="41"/>
      <c r="L111" s="42"/>
      <c r="M111" s="41"/>
      <c r="N111" s="42"/>
      <c r="O111" s="41"/>
      <c r="P111" s="42"/>
      <c r="Q111" s="41"/>
      <c r="R111" s="42"/>
      <c r="S111" s="41"/>
      <c r="T111" s="42"/>
      <c r="U111" s="41"/>
      <c r="V111" s="42"/>
      <c r="W111" s="61">
        <f t="shared" si="21"/>
        <v>0</v>
      </c>
      <c r="X111" s="53">
        <f t="shared" si="21"/>
        <v>0</v>
      </c>
    </row>
    <row r="112" spans="1:24" ht="12.75">
      <c r="A112" s="30" t="s">
        <v>223</v>
      </c>
      <c r="B112" s="32" t="s">
        <v>224</v>
      </c>
      <c r="C112" s="41"/>
      <c r="D112" s="42"/>
      <c r="E112" s="41"/>
      <c r="F112" s="42"/>
      <c r="G112" s="41"/>
      <c r="H112" s="42"/>
      <c r="I112" s="41"/>
      <c r="J112" s="42"/>
      <c r="K112" s="41"/>
      <c r="L112" s="42"/>
      <c r="M112" s="41"/>
      <c r="N112" s="42"/>
      <c r="O112" s="41"/>
      <c r="P112" s="42"/>
      <c r="Q112" s="41"/>
      <c r="R112" s="42"/>
      <c r="S112" s="41"/>
      <c r="T112" s="42"/>
      <c r="U112" s="41"/>
      <c r="V112" s="42"/>
      <c r="W112" s="61">
        <f t="shared" si="21"/>
        <v>0</v>
      </c>
      <c r="X112" s="53">
        <f t="shared" si="21"/>
        <v>0</v>
      </c>
    </row>
    <row r="113" spans="1:24" ht="12.75">
      <c r="A113" s="30" t="s">
        <v>225</v>
      </c>
      <c r="B113" s="32" t="s">
        <v>226</v>
      </c>
      <c r="C113" s="41"/>
      <c r="D113" s="42"/>
      <c r="E113" s="41"/>
      <c r="F113" s="42"/>
      <c r="G113" s="41"/>
      <c r="H113" s="42"/>
      <c r="I113" s="41"/>
      <c r="J113" s="42"/>
      <c r="K113" s="41"/>
      <c r="L113" s="42"/>
      <c r="M113" s="41"/>
      <c r="N113" s="42"/>
      <c r="O113" s="41"/>
      <c r="P113" s="42"/>
      <c r="Q113" s="41"/>
      <c r="R113" s="42"/>
      <c r="S113" s="41"/>
      <c r="T113" s="42"/>
      <c r="U113" s="41"/>
      <c r="V113" s="42"/>
      <c r="W113" s="61">
        <f t="shared" si="21"/>
        <v>0</v>
      </c>
      <c r="X113" s="53">
        <f t="shared" si="21"/>
        <v>0</v>
      </c>
    </row>
    <row r="114" spans="1:24" ht="12.75">
      <c r="A114" s="30" t="s">
        <v>227</v>
      </c>
      <c r="B114" s="32" t="s">
        <v>228</v>
      </c>
      <c r="C114" s="41"/>
      <c r="D114" s="42"/>
      <c r="E114" s="41"/>
      <c r="F114" s="42"/>
      <c r="G114" s="41"/>
      <c r="H114" s="42"/>
      <c r="I114" s="41"/>
      <c r="J114" s="42"/>
      <c r="K114" s="41"/>
      <c r="L114" s="42"/>
      <c r="M114" s="41"/>
      <c r="N114" s="42"/>
      <c r="O114" s="41"/>
      <c r="P114" s="42"/>
      <c r="Q114" s="41"/>
      <c r="R114" s="42"/>
      <c r="S114" s="41"/>
      <c r="T114" s="42"/>
      <c r="U114" s="41"/>
      <c r="V114" s="42"/>
      <c r="W114" s="61">
        <f t="shared" si="21"/>
        <v>0</v>
      </c>
      <c r="X114" s="53">
        <f t="shared" si="21"/>
        <v>0</v>
      </c>
    </row>
    <row r="115" spans="1:24" ht="12.75">
      <c r="A115" s="30" t="s">
        <v>229</v>
      </c>
      <c r="B115" s="32" t="s">
        <v>230</v>
      </c>
      <c r="C115" s="41"/>
      <c r="D115" s="42"/>
      <c r="E115" s="41"/>
      <c r="F115" s="42"/>
      <c r="G115" s="41"/>
      <c r="H115" s="42"/>
      <c r="I115" s="41"/>
      <c r="J115" s="42"/>
      <c r="K115" s="41"/>
      <c r="L115" s="42"/>
      <c r="M115" s="41"/>
      <c r="N115" s="42"/>
      <c r="O115" s="41"/>
      <c r="P115" s="42"/>
      <c r="Q115" s="41"/>
      <c r="R115" s="42"/>
      <c r="S115" s="41"/>
      <c r="T115" s="42"/>
      <c r="U115" s="41"/>
      <c r="V115" s="42"/>
      <c r="W115" s="61">
        <f t="shared" si="21"/>
        <v>0</v>
      </c>
      <c r="X115" s="53">
        <f t="shared" si="21"/>
        <v>0</v>
      </c>
    </row>
    <row r="116" spans="1:24" ht="12.75">
      <c r="A116" s="30" t="s">
        <v>231</v>
      </c>
      <c r="B116" s="32" t="s">
        <v>232</v>
      </c>
      <c r="C116" s="41"/>
      <c r="D116" s="42"/>
      <c r="E116" s="41"/>
      <c r="F116" s="42"/>
      <c r="G116" s="41"/>
      <c r="H116" s="42"/>
      <c r="I116" s="41"/>
      <c r="J116" s="42"/>
      <c r="K116" s="41"/>
      <c r="L116" s="42"/>
      <c r="M116" s="41"/>
      <c r="N116" s="42"/>
      <c r="O116" s="41"/>
      <c r="P116" s="42"/>
      <c r="Q116" s="41"/>
      <c r="R116" s="42"/>
      <c r="S116" s="41"/>
      <c r="T116" s="42"/>
      <c r="U116" s="41"/>
      <c r="V116" s="42"/>
      <c r="W116" s="61">
        <f t="shared" si="21"/>
        <v>0</v>
      </c>
      <c r="X116" s="53">
        <f t="shared" si="21"/>
        <v>0</v>
      </c>
    </row>
    <row r="117" spans="1:24" ht="12.75">
      <c r="A117" s="30" t="s">
        <v>233</v>
      </c>
      <c r="B117" s="32" t="s">
        <v>234</v>
      </c>
      <c r="C117" s="41"/>
      <c r="D117" s="42"/>
      <c r="E117" s="41"/>
      <c r="F117" s="42"/>
      <c r="G117" s="41"/>
      <c r="H117" s="42"/>
      <c r="I117" s="41"/>
      <c r="J117" s="42"/>
      <c r="K117" s="41"/>
      <c r="L117" s="42"/>
      <c r="M117" s="41"/>
      <c r="N117" s="42"/>
      <c r="O117" s="41"/>
      <c r="P117" s="42"/>
      <c r="Q117" s="41"/>
      <c r="R117" s="42"/>
      <c r="S117" s="41"/>
      <c r="T117" s="42"/>
      <c r="U117" s="41"/>
      <c r="V117" s="42"/>
      <c r="W117" s="61">
        <f t="shared" si="21"/>
        <v>0</v>
      </c>
      <c r="X117" s="53">
        <f t="shared" si="21"/>
        <v>0</v>
      </c>
    </row>
    <row r="118" spans="1:24" ht="12.75">
      <c r="A118" s="30" t="s">
        <v>235</v>
      </c>
      <c r="B118" s="32" t="s">
        <v>236</v>
      </c>
      <c r="C118" s="41"/>
      <c r="D118" s="42"/>
      <c r="E118" s="41"/>
      <c r="F118" s="42"/>
      <c r="G118" s="41"/>
      <c r="H118" s="42"/>
      <c r="I118" s="41"/>
      <c r="J118" s="42"/>
      <c r="K118" s="41"/>
      <c r="L118" s="42"/>
      <c r="M118" s="41"/>
      <c r="N118" s="42"/>
      <c r="O118" s="41"/>
      <c r="P118" s="42"/>
      <c r="Q118" s="41"/>
      <c r="R118" s="42"/>
      <c r="S118" s="41"/>
      <c r="T118" s="42"/>
      <c r="U118" s="41">
        <v>232710.025</v>
      </c>
      <c r="V118" s="42">
        <v>342109.063</v>
      </c>
      <c r="W118" s="61">
        <f t="shared" si="21"/>
        <v>232710.025</v>
      </c>
      <c r="X118" s="53">
        <f t="shared" si="21"/>
        <v>342109.063</v>
      </c>
    </row>
    <row r="119" spans="1:24" ht="12.75">
      <c r="A119" s="30" t="s">
        <v>237</v>
      </c>
      <c r="B119" s="32" t="s">
        <v>238</v>
      </c>
      <c r="C119" s="41"/>
      <c r="D119" s="42"/>
      <c r="E119" s="41"/>
      <c r="F119" s="42"/>
      <c r="G119" s="41"/>
      <c r="H119" s="42"/>
      <c r="I119" s="41"/>
      <c r="J119" s="42"/>
      <c r="K119" s="41"/>
      <c r="L119" s="42"/>
      <c r="M119" s="41"/>
      <c r="N119" s="42"/>
      <c r="O119" s="41"/>
      <c r="P119" s="42"/>
      <c r="Q119" s="41"/>
      <c r="R119" s="42"/>
      <c r="S119" s="41"/>
      <c r="T119" s="42"/>
      <c r="U119" s="41"/>
      <c r="V119" s="42"/>
      <c r="W119" s="61">
        <f t="shared" si="21"/>
        <v>0</v>
      </c>
      <c r="X119" s="53">
        <f t="shared" si="21"/>
        <v>0</v>
      </c>
    </row>
    <row r="120" spans="1:24" ht="12.75">
      <c r="A120" s="30" t="s">
        <v>239</v>
      </c>
      <c r="B120" s="32" t="s">
        <v>240</v>
      </c>
      <c r="C120" s="41">
        <f>SUM(C121:C123)</f>
        <v>0</v>
      </c>
      <c r="D120" s="42">
        <f aca="true" t="shared" si="24" ref="D120:T120">SUM(D121:D123)</f>
        <v>0</v>
      </c>
      <c r="E120" s="41">
        <f t="shared" si="24"/>
        <v>0</v>
      </c>
      <c r="F120" s="42">
        <f t="shared" si="24"/>
        <v>0</v>
      </c>
      <c r="G120" s="41">
        <f t="shared" si="24"/>
        <v>0</v>
      </c>
      <c r="H120" s="42">
        <f t="shared" si="24"/>
        <v>0</v>
      </c>
      <c r="I120" s="41">
        <f>SUM(I121:I123)</f>
        <v>0</v>
      </c>
      <c r="J120" s="42">
        <f>SUM(J121:J123)</f>
        <v>0</v>
      </c>
      <c r="K120" s="41">
        <f t="shared" si="24"/>
        <v>0</v>
      </c>
      <c r="L120" s="42">
        <f t="shared" si="24"/>
        <v>0</v>
      </c>
      <c r="M120" s="41">
        <f t="shared" si="24"/>
        <v>0</v>
      </c>
      <c r="N120" s="42">
        <f t="shared" si="24"/>
        <v>0</v>
      </c>
      <c r="O120" s="41">
        <f>SUM(O121:O123)</f>
        <v>0</v>
      </c>
      <c r="P120" s="42">
        <f>SUM(P121:P123)</f>
        <v>0</v>
      </c>
      <c r="Q120" s="41">
        <f t="shared" si="24"/>
        <v>0</v>
      </c>
      <c r="R120" s="42">
        <f t="shared" si="24"/>
        <v>0</v>
      </c>
      <c r="S120" s="41">
        <f t="shared" si="24"/>
        <v>0</v>
      </c>
      <c r="T120" s="42">
        <f t="shared" si="24"/>
        <v>0</v>
      </c>
      <c r="U120" s="41">
        <f>SUM(U121:U123)</f>
        <v>0</v>
      </c>
      <c r="V120" s="42">
        <f>SUM(V121:V123)</f>
        <v>0</v>
      </c>
      <c r="W120" s="61">
        <f aca="true" t="shared" si="25" ref="W120:X135">SUM(C120+E120+G120+I120+K120+M120+O120+Q120+S120+U120)</f>
        <v>0</v>
      </c>
      <c r="X120" s="53">
        <f t="shared" si="25"/>
        <v>0</v>
      </c>
    </row>
    <row r="121" spans="1:24" ht="12.75">
      <c r="A121" s="30" t="s">
        <v>241</v>
      </c>
      <c r="B121" s="32" t="s">
        <v>242</v>
      </c>
      <c r="C121" s="41"/>
      <c r="D121" s="42"/>
      <c r="E121" s="41"/>
      <c r="F121" s="42"/>
      <c r="G121" s="41"/>
      <c r="H121" s="42"/>
      <c r="I121" s="41"/>
      <c r="J121" s="42"/>
      <c r="K121" s="41"/>
      <c r="L121" s="42"/>
      <c r="M121" s="41"/>
      <c r="N121" s="42"/>
      <c r="O121" s="41"/>
      <c r="P121" s="42"/>
      <c r="Q121" s="41"/>
      <c r="R121" s="42"/>
      <c r="S121" s="41"/>
      <c r="T121" s="42"/>
      <c r="U121" s="41"/>
      <c r="V121" s="42"/>
      <c r="W121" s="61">
        <f t="shared" si="25"/>
        <v>0</v>
      </c>
      <c r="X121" s="53">
        <f t="shared" si="25"/>
        <v>0</v>
      </c>
    </row>
    <row r="122" spans="1:24" ht="12.75">
      <c r="A122" s="30" t="s">
        <v>243</v>
      </c>
      <c r="B122" s="40" t="s">
        <v>244</v>
      </c>
      <c r="C122" s="41"/>
      <c r="D122" s="42"/>
      <c r="E122" s="41"/>
      <c r="F122" s="42"/>
      <c r="G122" s="41"/>
      <c r="H122" s="42"/>
      <c r="I122" s="41"/>
      <c r="J122" s="42"/>
      <c r="K122" s="41"/>
      <c r="L122" s="42"/>
      <c r="M122" s="41"/>
      <c r="N122" s="42"/>
      <c r="O122" s="41"/>
      <c r="P122" s="42"/>
      <c r="Q122" s="41"/>
      <c r="R122" s="42"/>
      <c r="S122" s="41"/>
      <c r="T122" s="42"/>
      <c r="U122" s="41"/>
      <c r="V122" s="42"/>
      <c r="W122" s="61">
        <f t="shared" si="25"/>
        <v>0</v>
      </c>
      <c r="X122" s="53">
        <f t="shared" si="25"/>
        <v>0</v>
      </c>
    </row>
    <row r="123" spans="1:24" ht="12.75">
      <c r="A123" s="30" t="s">
        <v>245</v>
      </c>
      <c r="B123" s="40" t="s">
        <v>246</v>
      </c>
      <c r="C123" s="41"/>
      <c r="D123" s="42"/>
      <c r="E123" s="41"/>
      <c r="F123" s="42"/>
      <c r="G123" s="41"/>
      <c r="H123" s="42"/>
      <c r="I123" s="41"/>
      <c r="J123" s="42"/>
      <c r="K123" s="41"/>
      <c r="L123" s="42"/>
      <c r="M123" s="41"/>
      <c r="N123" s="42"/>
      <c r="O123" s="41"/>
      <c r="P123" s="42"/>
      <c r="Q123" s="41"/>
      <c r="R123" s="42"/>
      <c r="S123" s="41"/>
      <c r="T123" s="42"/>
      <c r="U123" s="41"/>
      <c r="V123" s="42"/>
      <c r="W123" s="61">
        <f t="shared" si="25"/>
        <v>0</v>
      </c>
      <c r="X123" s="53">
        <f t="shared" si="25"/>
        <v>0</v>
      </c>
    </row>
    <row r="124" spans="1:24" ht="12.75">
      <c r="A124" s="30" t="s">
        <v>247</v>
      </c>
      <c r="B124" s="32" t="s">
        <v>248</v>
      </c>
      <c r="C124" s="41"/>
      <c r="D124" s="42"/>
      <c r="E124" s="41"/>
      <c r="F124" s="42"/>
      <c r="G124" s="41"/>
      <c r="H124" s="42"/>
      <c r="I124" s="41"/>
      <c r="J124" s="42"/>
      <c r="K124" s="41"/>
      <c r="L124" s="42"/>
      <c r="M124" s="41"/>
      <c r="N124" s="42"/>
      <c r="O124" s="41"/>
      <c r="P124" s="42"/>
      <c r="Q124" s="41"/>
      <c r="R124" s="42"/>
      <c r="S124" s="41"/>
      <c r="T124" s="42"/>
      <c r="U124" s="41">
        <v>-76963.204</v>
      </c>
      <c r="V124" s="42">
        <v>750400.6</v>
      </c>
      <c r="W124" s="61">
        <f t="shared" si="25"/>
        <v>-76963.204</v>
      </c>
      <c r="X124" s="53">
        <f t="shared" si="25"/>
        <v>750400.6</v>
      </c>
    </row>
    <row r="125" spans="1:24" ht="12.75">
      <c r="A125" s="30" t="s">
        <v>249</v>
      </c>
      <c r="B125" s="32" t="s">
        <v>250</v>
      </c>
      <c r="C125" s="41"/>
      <c r="D125" s="42"/>
      <c r="E125" s="41"/>
      <c r="F125" s="42"/>
      <c r="G125" s="41"/>
      <c r="H125" s="42"/>
      <c r="I125" s="41"/>
      <c r="J125" s="42"/>
      <c r="K125" s="41"/>
      <c r="L125" s="42"/>
      <c r="M125" s="41"/>
      <c r="N125" s="42"/>
      <c r="O125" s="41"/>
      <c r="P125" s="42"/>
      <c r="Q125" s="41"/>
      <c r="R125" s="42"/>
      <c r="S125" s="41"/>
      <c r="T125" s="42"/>
      <c r="U125" s="41">
        <v>-9160.534</v>
      </c>
      <c r="V125" s="42">
        <v>125066.8</v>
      </c>
      <c r="W125" s="61">
        <f t="shared" si="25"/>
        <v>-9160.534</v>
      </c>
      <c r="X125" s="53">
        <f t="shared" si="25"/>
        <v>125066.8</v>
      </c>
    </row>
    <row r="126" spans="1:24" ht="12.75">
      <c r="A126" s="30" t="s">
        <v>251</v>
      </c>
      <c r="B126" s="40" t="s">
        <v>252</v>
      </c>
      <c r="C126" s="41"/>
      <c r="D126" s="42"/>
      <c r="E126" s="41"/>
      <c r="F126" s="42"/>
      <c r="G126" s="41"/>
      <c r="H126" s="42"/>
      <c r="I126" s="41"/>
      <c r="J126" s="42"/>
      <c r="K126" s="41"/>
      <c r="L126" s="42"/>
      <c r="M126" s="41"/>
      <c r="N126" s="42"/>
      <c r="O126" s="41"/>
      <c r="P126" s="42"/>
      <c r="Q126" s="41"/>
      <c r="R126" s="42"/>
      <c r="S126" s="41"/>
      <c r="T126" s="42"/>
      <c r="U126" s="41"/>
      <c r="V126" s="42"/>
      <c r="W126" s="61">
        <f t="shared" si="25"/>
        <v>0</v>
      </c>
      <c r="X126" s="53">
        <f t="shared" si="25"/>
        <v>0</v>
      </c>
    </row>
    <row r="127" spans="1:24" ht="12.75">
      <c r="A127" s="30" t="s">
        <v>253</v>
      </c>
      <c r="B127" s="32" t="s">
        <v>254</v>
      </c>
      <c r="C127" s="41"/>
      <c r="D127" s="42"/>
      <c r="E127" s="41"/>
      <c r="F127" s="42"/>
      <c r="G127" s="41"/>
      <c r="H127" s="42"/>
      <c r="I127" s="41"/>
      <c r="J127" s="42"/>
      <c r="K127" s="41"/>
      <c r="L127" s="42"/>
      <c r="M127" s="41"/>
      <c r="N127" s="42"/>
      <c r="O127" s="41"/>
      <c r="P127" s="42"/>
      <c r="Q127" s="41"/>
      <c r="R127" s="42"/>
      <c r="S127" s="41"/>
      <c r="T127" s="42"/>
      <c r="U127" s="41">
        <v>-1388711.543</v>
      </c>
      <c r="V127" s="42"/>
      <c r="W127" s="61">
        <f t="shared" si="25"/>
        <v>-1388711.543</v>
      </c>
      <c r="X127" s="53">
        <f t="shared" si="25"/>
        <v>0</v>
      </c>
    </row>
    <row r="128" spans="1:24" ht="12.75">
      <c r="A128" s="30" t="s">
        <v>255</v>
      </c>
      <c r="B128" s="32" t="s">
        <v>256</v>
      </c>
      <c r="C128" s="41"/>
      <c r="D128" s="42"/>
      <c r="E128" s="41"/>
      <c r="F128" s="42"/>
      <c r="G128" s="41"/>
      <c r="H128" s="42"/>
      <c r="I128" s="41"/>
      <c r="J128" s="42"/>
      <c r="K128" s="41"/>
      <c r="L128" s="42"/>
      <c r="M128" s="41"/>
      <c r="N128" s="42"/>
      <c r="O128" s="41"/>
      <c r="P128" s="42"/>
      <c r="Q128" s="41"/>
      <c r="R128" s="42"/>
      <c r="S128" s="41"/>
      <c r="T128" s="42"/>
      <c r="U128" s="41"/>
      <c r="V128" s="42"/>
      <c r="W128" s="61">
        <f t="shared" si="25"/>
        <v>0</v>
      </c>
      <c r="X128" s="53">
        <f t="shared" si="25"/>
        <v>0</v>
      </c>
    </row>
    <row r="129" spans="1:24" ht="12.75">
      <c r="A129" s="27" t="s">
        <v>257</v>
      </c>
      <c r="B129" s="28" t="s">
        <v>258</v>
      </c>
      <c r="C129" s="45">
        <f>SUM(C130+C158+C199)</f>
        <v>0</v>
      </c>
      <c r="D129" s="46">
        <f aca="true" t="shared" si="26" ref="D129:T129">SUM(D130+D158+D199)</f>
        <v>0</v>
      </c>
      <c r="E129" s="45">
        <f t="shared" si="26"/>
        <v>0</v>
      </c>
      <c r="F129" s="46">
        <f t="shared" si="26"/>
        <v>0</v>
      </c>
      <c r="G129" s="45">
        <f t="shared" si="26"/>
        <v>0</v>
      </c>
      <c r="H129" s="46">
        <f t="shared" si="26"/>
        <v>0</v>
      </c>
      <c r="I129" s="45">
        <f>SUM(I130+I158+I199)</f>
        <v>0</v>
      </c>
      <c r="J129" s="46">
        <f>SUM(J130+J158+J199)</f>
        <v>0</v>
      </c>
      <c r="K129" s="45">
        <f t="shared" si="26"/>
        <v>0</v>
      </c>
      <c r="L129" s="46">
        <f t="shared" si="26"/>
        <v>0</v>
      </c>
      <c r="M129" s="45">
        <f t="shared" si="26"/>
        <v>0</v>
      </c>
      <c r="N129" s="46">
        <f t="shared" si="26"/>
        <v>0</v>
      </c>
      <c r="O129" s="45">
        <f>SUM(O130+O158+O199)</f>
        <v>0</v>
      </c>
      <c r="P129" s="46">
        <f>SUM(P130+P158+P199)</f>
        <v>0</v>
      </c>
      <c r="Q129" s="45">
        <f t="shared" si="26"/>
        <v>0</v>
      </c>
      <c r="R129" s="46">
        <f t="shared" si="26"/>
        <v>0</v>
      </c>
      <c r="S129" s="45">
        <f t="shared" si="26"/>
        <v>0</v>
      </c>
      <c r="T129" s="46">
        <f t="shared" si="26"/>
        <v>0</v>
      </c>
      <c r="U129" s="45">
        <f>SUM(U130+U158+U199)</f>
        <v>0</v>
      </c>
      <c r="V129" s="46">
        <f>SUM(V130+V158+V199)</f>
        <v>0</v>
      </c>
      <c r="W129" s="61">
        <f t="shared" si="25"/>
        <v>0</v>
      </c>
      <c r="X129" s="53">
        <f t="shared" si="25"/>
        <v>0</v>
      </c>
    </row>
    <row r="130" spans="1:24" ht="12.75">
      <c r="A130" s="27" t="s">
        <v>259</v>
      </c>
      <c r="B130" s="28" t="s">
        <v>21</v>
      </c>
      <c r="C130" s="45">
        <f>SUM(C131:C157)</f>
        <v>0</v>
      </c>
      <c r="D130" s="46">
        <f aca="true" t="shared" si="27" ref="D130:T130">SUM(D131:D157)</f>
        <v>0</v>
      </c>
      <c r="E130" s="45">
        <f t="shared" si="27"/>
        <v>0</v>
      </c>
      <c r="F130" s="46">
        <f t="shared" si="27"/>
        <v>0</v>
      </c>
      <c r="G130" s="45">
        <f t="shared" si="27"/>
        <v>0</v>
      </c>
      <c r="H130" s="46">
        <f t="shared" si="27"/>
        <v>0</v>
      </c>
      <c r="I130" s="45">
        <f>SUM(I131:I157)</f>
        <v>0</v>
      </c>
      <c r="J130" s="46">
        <f>SUM(J131:J157)</f>
        <v>0</v>
      </c>
      <c r="K130" s="45">
        <f t="shared" si="27"/>
        <v>0</v>
      </c>
      <c r="L130" s="46">
        <f t="shared" si="27"/>
        <v>0</v>
      </c>
      <c r="M130" s="45">
        <f t="shared" si="27"/>
        <v>0</v>
      </c>
      <c r="N130" s="46">
        <f t="shared" si="27"/>
        <v>0</v>
      </c>
      <c r="O130" s="45">
        <f>SUM(O131:O157)</f>
        <v>0</v>
      </c>
      <c r="P130" s="46">
        <f>SUM(P131:P157)</f>
        <v>0</v>
      </c>
      <c r="Q130" s="45">
        <f t="shared" si="27"/>
        <v>0</v>
      </c>
      <c r="R130" s="46">
        <f t="shared" si="27"/>
        <v>0</v>
      </c>
      <c r="S130" s="45">
        <f t="shared" si="27"/>
        <v>0</v>
      </c>
      <c r="T130" s="46">
        <f t="shared" si="27"/>
        <v>0</v>
      </c>
      <c r="U130" s="45">
        <f>SUM(U131:U157)</f>
        <v>0</v>
      </c>
      <c r="V130" s="46">
        <f>SUM(V131:V157)</f>
        <v>0</v>
      </c>
      <c r="W130" s="61">
        <f t="shared" si="25"/>
        <v>0</v>
      </c>
      <c r="X130" s="53">
        <f t="shared" si="25"/>
        <v>0</v>
      </c>
    </row>
    <row r="131" spans="1:24" ht="12.75">
      <c r="A131" s="30" t="s">
        <v>260</v>
      </c>
      <c r="B131" s="32" t="s">
        <v>23</v>
      </c>
      <c r="C131" s="41"/>
      <c r="D131" s="42"/>
      <c r="E131" s="41"/>
      <c r="F131" s="42"/>
      <c r="G131" s="41"/>
      <c r="H131" s="42"/>
      <c r="I131" s="41"/>
      <c r="J131" s="42"/>
      <c r="K131" s="41"/>
      <c r="L131" s="42"/>
      <c r="M131" s="41"/>
      <c r="N131" s="42"/>
      <c r="O131" s="41"/>
      <c r="P131" s="42"/>
      <c r="Q131" s="41"/>
      <c r="R131" s="42"/>
      <c r="S131" s="41"/>
      <c r="T131" s="42"/>
      <c r="U131" s="41"/>
      <c r="V131" s="42"/>
      <c r="W131" s="61">
        <f t="shared" si="25"/>
        <v>0</v>
      </c>
      <c r="X131" s="53">
        <f t="shared" si="25"/>
        <v>0</v>
      </c>
    </row>
    <row r="132" spans="1:24" ht="12.75">
      <c r="A132" s="30" t="s">
        <v>261</v>
      </c>
      <c r="B132" s="32" t="s">
        <v>25</v>
      </c>
      <c r="C132" s="41"/>
      <c r="D132" s="42"/>
      <c r="E132" s="41"/>
      <c r="F132" s="42"/>
      <c r="G132" s="41"/>
      <c r="H132" s="42"/>
      <c r="I132" s="41"/>
      <c r="J132" s="42"/>
      <c r="K132" s="41"/>
      <c r="L132" s="42"/>
      <c r="M132" s="41"/>
      <c r="N132" s="42"/>
      <c r="O132" s="41"/>
      <c r="P132" s="42"/>
      <c r="Q132" s="41"/>
      <c r="R132" s="42"/>
      <c r="S132" s="41"/>
      <c r="T132" s="42"/>
      <c r="U132" s="41"/>
      <c r="V132" s="42"/>
      <c r="W132" s="61">
        <f t="shared" si="25"/>
        <v>0</v>
      </c>
      <c r="X132" s="53">
        <f t="shared" si="25"/>
        <v>0</v>
      </c>
    </row>
    <row r="133" spans="1:24" ht="12.75">
      <c r="A133" s="30" t="s">
        <v>262</v>
      </c>
      <c r="B133" s="32" t="s">
        <v>27</v>
      </c>
      <c r="C133" s="41"/>
      <c r="D133" s="42"/>
      <c r="E133" s="41"/>
      <c r="F133" s="42"/>
      <c r="G133" s="41"/>
      <c r="H133" s="42"/>
      <c r="I133" s="41"/>
      <c r="J133" s="42"/>
      <c r="K133" s="41"/>
      <c r="L133" s="42"/>
      <c r="M133" s="41"/>
      <c r="N133" s="42"/>
      <c r="O133" s="41"/>
      <c r="P133" s="42"/>
      <c r="Q133" s="41"/>
      <c r="R133" s="42"/>
      <c r="S133" s="41"/>
      <c r="T133" s="42"/>
      <c r="U133" s="41"/>
      <c r="V133" s="42"/>
      <c r="W133" s="61">
        <f t="shared" si="25"/>
        <v>0</v>
      </c>
      <c r="X133" s="53">
        <f t="shared" si="25"/>
        <v>0</v>
      </c>
    </row>
    <row r="134" spans="1:24" ht="12.75">
      <c r="A134" s="30" t="s">
        <v>263</v>
      </c>
      <c r="B134" s="32" t="s">
        <v>29</v>
      </c>
      <c r="C134" s="41"/>
      <c r="D134" s="42"/>
      <c r="E134" s="41"/>
      <c r="F134" s="42"/>
      <c r="G134" s="41"/>
      <c r="H134" s="42"/>
      <c r="I134" s="41"/>
      <c r="J134" s="42"/>
      <c r="K134" s="41"/>
      <c r="L134" s="42"/>
      <c r="M134" s="41"/>
      <c r="N134" s="42"/>
      <c r="O134" s="41"/>
      <c r="P134" s="42"/>
      <c r="Q134" s="41"/>
      <c r="R134" s="42"/>
      <c r="S134" s="41"/>
      <c r="T134" s="42"/>
      <c r="U134" s="41"/>
      <c r="V134" s="42"/>
      <c r="W134" s="61">
        <f t="shared" si="25"/>
        <v>0</v>
      </c>
      <c r="X134" s="53">
        <f t="shared" si="25"/>
        <v>0</v>
      </c>
    </row>
    <row r="135" spans="1:24" ht="12.75">
      <c r="A135" s="30" t="s">
        <v>264</v>
      </c>
      <c r="B135" s="32" t="s">
        <v>265</v>
      </c>
      <c r="C135" s="41"/>
      <c r="D135" s="42"/>
      <c r="E135" s="41"/>
      <c r="F135" s="42"/>
      <c r="G135" s="41"/>
      <c r="H135" s="42"/>
      <c r="I135" s="41"/>
      <c r="J135" s="42"/>
      <c r="K135" s="41"/>
      <c r="L135" s="42"/>
      <c r="M135" s="41"/>
      <c r="N135" s="42"/>
      <c r="O135" s="41"/>
      <c r="P135" s="42"/>
      <c r="Q135" s="41"/>
      <c r="R135" s="42"/>
      <c r="S135" s="41"/>
      <c r="T135" s="42"/>
      <c r="U135" s="41"/>
      <c r="V135" s="42"/>
      <c r="W135" s="61">
        <f t="shared" si="25"/>
        <v>0</v>
      </c>
      <c r="X135" s="53">
        <f t="shared" si="25"/>
        <v>0</v>
      </c>
    </row>
    <row r="136" spans="1:24" ht="12.75">
      <c r="A136" s="30" t="s">
        <v>266</v>
      </c>
      <c r="B136" s="32" t="s">
        <v>33</v>
      </c>
      <c r="C136" s="41"/>
      <c r="D136" s="42"/>
      <c r="E136" s="41"/>
      <c r="F136" s="42"/>
      <c r="G136" s="41"/>
      <c r="H136" s="42"/>
      <c r="I136" s="41"/>
      <c r="J136" s="42"/>
      <c r="K136" s="41"/>
      <c r="L136" s="42"/>
      <c r="M136" s="41"/>
      <c r="N136" s="42"/>
      <c r="O136" s="41"/>
      <c r="P136" s="42"/>
      <c r="Q136" s="41"/>
      <c r="R136" s="42"/>
      <c r="S136" s="41"/>
      <c r="T136" s="42"/>
      <c r="U136" s="41"/>
      <c r="V136" s="42"/>
      <c r="W136" s="61">
        <f aca="true" t="shared" si="28" ref="W136:X151">SUM(C136+E136+G136+I136+K136+M136+O136+Q136+S136+U136)</f>
        <v>0</v>
      </c>
      <c r="X136" s="53">
        <f t="shared" si="28"/>
        <v>0</v>
      </c>
    </row>
    <row r="137" spans="1:24" ht="12.75">
      <c r="A137" s="30" t="s">
        <v>267</v>
      </c>
      <c r="B137" s="32" t="s">
        <v>35</v>
      </c>
      <c r="C137" s="41"/>
      <c r="D137" s="42"/>
      <c r="E137" s="41"/>
      <c r="F137" s="42"/>
      <c r="G137" s="41"/>
      <c r="H137" s="42"/>
      <c r="I137" s="41"/>
      <c r="J137" s="42"/>
      <c r="K137" s="41"/>
      <c r="L137" s="42"/>
      <c r="M137" s="41"/>
      <c r="N137" s="42"/>
      <c r="O137" s="41"/>
      <c r="P137" s="42"/>
      <c r="Q137" s="41"/>
      <c r="R137" s="42"/>
      <c r="S137" s="41"/>
      <c r="T137" s="42"/>
      <c r="U137" s="41"/>
      <c r="V137" s="42"/>
      <c r="W137" s="61">
        <f t="shared" si="28"/>
        <v>0</v>
      </c>
      <c r="X137" s="53">
        <f t="shared" si="28"/>
        <v>0</v>
      </c>
    </row>
    <row r="138" spans="1:24" ht="12.75">
      <c r="A138" s="30" t="s">
        <v>268</v>
      </c>
      <c r="B138" s="32" t="s">
        <v>37</v>
      </c>
      <c r="C138" s="41"/>
      <c r="D138" s="42"/>
      <c r="E138" s="41"/>
      <c r="F138" s="42"/>
      <c r="G138" s="41"/>
      <c r="H138" s="42"/>
      <c r="I138" s="41"/>
      <c r="J138" s="42"/>
      <c r="K138" s="41"/>
      <c r="L138" s="42"/>
      <c r="M138" s="41"/>
      <c r="N138" s="42"/>
      <c r="O138" s="41"/>
      <c r="P138" s="42"/>
      <c r="Q138" s="41"/>
      <c r="R138" s="42"/>
      <c r="S138" s="41"/>
      <c r="T138" s="42"/>
      <c r="U138" s="41"/>
      <c r="V138" s="42"/>
      <c r="W138" s="61">
        <f t="shared" si="28"/>
        <v>0</v>
      </c>
      <c r="X138" s="53">
        <f t="shared" si="28"/>
        <v>0</v>
      </c>
    </row>
    <row r="139" spans="1:24" ht="12.75">
      <c r="A139" s="30" t="s">
        <v>269</v>
      </c>
      <c r="B139" s="32" t="s">
        <v>39</v>
      </c>
      <c r="C139" s="41"/>
      <c r="D139" s="42"/>
      <c r="E139" s="41"/>
      <c r="F139" s="42"/>
      <c r="G139" s="41"/>
      <c r="H139" s="42"/>
      <c r="I139" s="41"/>
      <c r="J139" s="42"/>
      <c r="K139" s="41"/>
      <c r="L139" s="42"/>
      <c r="M139" s="41"/>
      <c r="N139" s="42"/>
      <c r="O139" s="41"/>
      <c r="P139" s="42"/>
      <c r="Q139" s="41"/>
      <c r="R139" s="42"/>
      <c r="S139" s="41"/>
      <c r="T139" s="42"/>
      <c r="U139" s="41"/>
      <c r="V139" s="42"/>
      <c r="W139" s="61">
        <f t="shared" si="28"/>
        <v>0</v>
      </c>
      <c r="X139" s="53">
        <f t="shared" si="28"/>
        <v>0</v>
      </c>
    </row>
    <row r="140" spans="1:24" ht="12.75">
      <c r="A140" s="30" t="s">
        <v>270</v>
      </c>
      <c r="B140" s="32" t="s">
        <v>45</v>
      </c>
      <c r="C140" s="41"/>
      <c r="D140" s="42"/>
      <c r="E140" s="41"/>
      <c r="F140" s="42"/>
      <c r="G140" s="41"/>
      <c r="H140" s="42"/>
      <c r="I140" s="41"/>
      <c r="J140" s="42"/>
      <c r="K140" s="41"/>
      <c r="L140" s="42"/>
      <c r="M140" s="41"/>
      <c r="N140" s="42"/>
      <c r="O140" s="41"/>
      <c r="P140" s="42"/>
      <c r="Q140" s="41"/>
      <c r="R140" s="42"/>
      <c r="S140" s="41"/>
      <c r="T140" s="42"/>
      <c r="U140" s="41"/>
      <c r="V140" s="42"/>
      <c r="W140" s="61">
        <f t="shared" si="28"/>
        <v>0</v>
      </c>
      <c r="X140" s="53">
        <f t="shared" si="28"/>
        <v>0</v>
      </c>
    </row>
    <row r="141" spans="1:24" ht="12.75">
      <c r="A141" s="30" t="s">
        <v>271</v>
      </c>
      <c r="B141" s="32" t="s">
        <v>47</v>
      </c>
      <c r="C141" s="41"/>
      <c r="D141" s="42"/>
      <c r="E141" s="41"/>
      <c r="F141" s="42"/>
      <c r="G141" s="41"/>
      <c r="H141" s="42"/>
      <c r="I141" s="41"/>
      <c r="J141" s="42"/>
      <c r="K141" s="41"/>
      <c r="L141" s="42"/>
      <c r="M141" s="41"/>
      <c r="N141" s="42"/>
      <c r="O141" s="41"/>
      <c r="P141" s="42"/>
      <c r="Q141" s="41"/>
      <c r="R141" s="42"/>
      <c r="S141" s="41"/>
      <c r="T141" s="42"/>
      <c r="U141" s="41"/>
      <c r="V141" s="42"/>
      <c r="W141" s="61">
        <f t="shared" si="28"/>
        <v>0</v>
      </c>
      <c r="X141" s="53">
        <f t="shared" si="28"/>
        <v>0</v>
      </c>
    </row>
    <row r="142" spans="1:24" ht="12.75">
      <c r="A142" s="30" t="s">
        <v>272</v>
      </c>
      <c r="B142" s="32" t="s">
        <v>49</v>
      </c>
      <c r="C142" s="41"/>
      <c r="D142" s="42"/>
      <c r="E142" s="41"/>
      <c r="F142" s="42"/>
      <c r="G142" s="41"/>
      <c r="H142" s="42"/>
      <c r="I142" s="41"/>
      <c r="J142" s="42"/>
      <c r="K142" s="41"/>
      <c r="L142" s="42"/>
      <c r="M142" s="41"/>
      <c r="N142" s="42"/>
      <c r="O142" s="41"/>
      <c r="P142" s="42"/>
      <c r="Q142" s="41"/>
      <c r="R142" s="42"/>
      <c r="S142" s="41"/>
      <c r="T142" s="42"/>
      <c r="U142" s="41"/>
      <c r="V142" s="42"/>
      <c r="W142" s="61">
        <f t="shared" si="28"/>
        <v>0</v>
      </c>
      <c r="X142" s="53">
        <f t="shared" si="28"/>
        <v>0</v>
      </c>
    </row>
    <row r="143" spans="1:24" ht="12.75">
      <c r="A143" s="30" t="s">
        <v>273</v>
      </c>
      <c r="B143" s="32" t="s">
        <v>51</v>
      </c>
      <c r="C143" s="41"/>
      <c r="D143" s="42"/>
      <c r="E143" s="41"/>
      <c r="F143" s="42"/>
      <c r="G143" s="41"/>
      <c r="H143" s="42"/>
      <c r="I143" s="41"/>
      <c r="J143" s="42"/>
      <c r="K143" s="41"/>
      <c r="L143" s="42"/>
      <c r="M143" s="41"/>
      <c r="N143" s="42"/>
      <c r="O143" s="41"/>
      <c r="P143" s="42"/>
      <c r="Q143" s="41"/>
      <c r="R143" s="42"/>
      <c r="S143" s="41"/>
      <c r="T143" s="42"/>
      <c r="U143" s="41"/>
      <c r="V143" s="42"/>
      <c r="W143" s="61">
        <f t="shared" si="28"/>
        <v>0</v>
      </c>
      <c r="X143" s="53">
        <f t="shared" si="28"/>
        <v>0</v>
      </c>
    </row>
    <row r="144" spans="1:24" ht="12.75">
      <c r="A144" s="30" t="s">
        <v>274</v>
      </c>
      <c r="B144" s="32" t="s">
        <v>53</v>
      </c>
      <c r="C144" s="41"/>
      <c r="D144" s="42"/>
      <c r="E144" s="41"/>
      <c r="F144" s="42"/>
      <c r="G144" s="41"/>
      <c r="H144" s="42"/>
      <c r="I144" s="41"/>
      <c r="J144" s="42"/>
      <c r="K144" s="41"/>
      <c r="L144" s="42"/>
      <c r="M144" s="41"/>
      <c r="N144" s="42"/>
      <c r="O144" s="41"/>
      <c r="P144" s="42"/>
      <c r="Q144" s="41"/>
      <c r="R144" s="42"/>
      <c r="S144" s="41"/>
      <c r="T144" s="42"/>
      <c r="U144" s="41"/>
      <c r="V144" s="42"/>
      <c r="W144" s="61">
        <f t="shared" si="28"/>
        <v>0</v>
      </c>
      <c r="X144" s="53">
        <f t="shared" si="28"/>
        <v>0</v>
      </c>
    </row>
    <row r="145" spans="1:24" ht="12.75">
      <c r="A145" s="30" t="s">
        <v>275</v>
      </c>
      <c r="B145" s="32" t="s">
        <v>55</v>
      </c>
      <c r="C145" s="41"/>
      <c r="D145" s="42"/>
      <c r="E145" s="41"/>
      <c r="F145" s="42"/>
      <c r="G145" s="41"/>
      <c r="H145" s="42"/>
      <c r="I145" s="41"/>
      <c r="J145" s="42"/>
      <c r="K145" s="41"/>
      <c r="L145" s="42"/>
      <c r="M145" s="41"/>
      <c r="N145" s="42"/>
      <c r="O145" s="41"/>
      <c r="P145" s="42"/>
      <c r="Q145" s="41"/>
      <c r="R145" s="42"/>
      <c r="S145" s="41"/>
      <c r="T145" s="42"/>
      <c r="U145" s="41"/>
      <c r="V145" s="42"/>
      <c r="W145" s="61">
        <f t="shared" si="28"/>
        <v>0</v>
      </c>
      <c r="X145" s="53">
        <f t="shared" si="28"/>
        <v>0</v>
      </c>
    </row>
    <row r="146" spans="1:24" ht="12.75">
      <c r="A146" s="30" t="s">
        <v>276</v>
      </c>
      <c r="B146" s="32" t="s">
        <v>57</v>
      </c>
      <c r="C146" s="41"/>
      <c r="D146" s="42"/>
      <c r="E146" s="41"/>
      <c r="F146" s="42"/>
      <c r="G146" s="41"/>
      <c r="H146" s="42"/>
      <c r="I146" s="41"/>
      <c r="J146" s="42"/>
      <c r="K146" s="41"/>
      <c r="L146" s="42"/>
      <c r="M146" s="41"/>
      <c r="N146" s="42"/>
      <c r="O146" s="41"/>
      <c r="P146" s="42"/>
      <c r="Q146" s="41"/>
      <c r="R146" s="42"/>
      <c r="S146" s="41"/>
      <c r="T146" s="42"/>
      <c r="U146" s="41"/>
      <c r="V146" s="42"/>
      <c r="W146" s="61">
        <f t="shared" si="28"/>
        <v>0</v>
      </c>
      <c r="X146" s="53">
        <f t="shared" si="28"/>
        <v>0</v>
      </c>
    </row>
    <row r="147" spans="1:24" ht="12.75">
      <c r="A147" s="30" t="s">
        <v>277</v>
      </c>
      <c r="B147" s="32" t="s">
        <v>59</v>
      </c>
      <c r="C147" s="41"/>
      <c r="D147" s="42"/>
      <c r="E147" s="41"/>
      <c r="F147" s="42"/>
      <c r="G147" s="41"/>
      <c r="H147" s="42"/>
      <c r="I147" s="41"/>
      <c r="J147" s="42"/>
      <c r="K147" s="41"/>
      <c r="L147" s="42"/>
      <c r="M147" s="41"/>
      <c r="N147" s="42"/>
      <c r="O147" s="41"/>
      <c r="P147" s="42"/>
      <c r="Q147" s="41"/>
      <c r="R147" s="42"/>
      <c r="S147" s="41"/>
      <c r="T147" s="42"/>
      <c r="U147" s="41"/>
      <c r="V147" s="42"/>
      <c r="W147" s="61">
        <f t="shared" si="28"/>
        <v>0</v>
      </c>
      <c r="X147" s="53">
        <f t="shared" si="28"/>
        <v>0</v>
      </c>
    </row>
    <row r="148" spans="1:24" ht="12.75">
      <c r="A148" s="30" t="s">
        <v>278</v>
      </c>
      <c r="B148" s="32" t="s">
        <v>61</v>
      </c>
      <c r="C148" s="41"/>
      <c r="D148" s="42"/>
      <c r="E148" s="41"/>
      <c r="F148" s="42"/>
      <c r="G148" s="41"/>
      <c r="H148" s="42"/>
      <c r="I148" s="41"/>
      <c r="J148" s="42"/>
      <c r="K148" s="41"/>
      <c r="L148" s="42"/>
      <c r="M148" s="41"/>
      <c r="N148" s="42"/>
      <c r="O148" s="41"/>
      <c r="P148" s="42"/>
      <c r="Q148" s="41"/>
      <c r="R148" s="42"/>
      <c r="S148" s="41"/>
      <c r="T148" s="42"/>
      <c r="U148" s="41"/>
      <c r="V148" s="42"/>
      <c r="W148" s="61">
        <f t="shared" si="28"/>
        <v>0</v>
      </c>
      <c r="X148" s="53">
        <f t="shared" si="28"/>
        <v>0</v>
      </c>
    </row>
    <row r="149" spans="1:24" ht="12.75">
      <c r="A149" s="30" t="s">
        <v>279</v>
      </c>
      <c r="B149" s="32" t="s">
        <v>63</v>
      </c>
      <c r="C149" s="41"/>
      <c r="D149" s="42"/>
      <c r="E149" s="41"/>
      <c r="F149" s="42"/>
      <c r="G149" s="41"/>
      <c r="H149" s="42"/>
      <c r="I149" s="41"/>
      <c r="J149" s="42"/>
      <c r="K149" s="41"/>
      <c r="L149" s="42"/>
      <c r="M149" s="41"/>
      <c r="N149" s="42"/>
      <c r="O149" s="41"/>
      <c r="P149" s="42"/>
      <c r="Q149" s="41"/>
      <c r="R149" s="42"/>
      <c r="S149" s="41"/>
      <c r="T149" s="42"/>
      <c r="U149" s="41"/>
      <c r="V149" s="42"/>
      <c r="W149" s="61">
        <f t="shared" si="28"/>
        <v>0</v>
      </c>
      <c r="X149" s="53">
        <f t="shared" si="28"/>
        <v>0</v>
      </c>
    </row>
    <row r="150" spans="1:24" ht="12.75">
      <c r="A150" s="30" t="s">
        <v>280</v>
      </c>
      <c r="B150" s="32" t="s">
        <v>65</v>
      </c>
      <c r="C150" s="41"/>
      <c r="D150" s="42"/>
      <c r="E150" s="41"/>
      <c r="F150" s="42"/>
      <c r="G150" s="41"/>
      <c r="H150" s="42"/>
      <c r="I150" s="41"/>
      <c r="J150" s="42"/>
      <c r="K150" s="41"/>
      <c r="L150" s="42"/>
      <c r="M150" s="41"/>
      <c r="N150" s="42"/>
      <c r="O150" s="41"/>
      <c r="P150" s="42"/>
      <c r="Q150" s="41"/>
      <c r="R150" s="42"/>
      <c r="S150" s="41"/>
      <c r="T150" s="42"/>
      <c r="U150" s="41"/>
      <c r="V150" s="42"/>
      <c r="W150" s="61">
        <f t="shared" si="28"/>
        <v>0</v>
      </c>
      <c r="X150" s="53">
        <f t="shared" si="28"/>
        <v>0</v>
      </c>
    </row>
    <row r="151" spans="1:24" ht="12.75">
      <c r="A151" s="30" t="s">
        <v>281</v>
      </c>
      <c r="B151" s="32" t="s">
        <v>282</v>
      </c>
      <c r="C151" s="41"/>
      <c r="D151" s="42"/>
      <c r="E151" s="41"/>
      <c r="F151" s="42"/>
      <c r="G151" s="41"/>
      <c r="H151" s="42"/>
      <c r="I151" s="41"/>
      <c r="J151" s="42"/>
      <c r="K151" s="41"/>
      <c r="L151" s="42"/>
      <c r="M151" s="41"/>
      <c r="N151" s="42"/>
      <c r="O151" s="41"/>
      <c r="P151" s="42"/>
      <c r="Q151" s="41"/>
      <c r="R151" s="42"/>
      <c r="S151" s="41"/>
      <c r="T151" s="42"/>
      <c r="U151" s="41"/>
      <c r="V151" s="42"/>
      <c r="W151" s="61">
        <f t="shared" si="28"/>
        <v>0</v>
      </c>
      <c r="X151" s="53">
        <f t="shared" si="28"/>
        <v>0</v>
      </c>
    </row>
    <row r="152" spans="1:24" ht="12.75">
      <c r="A152" s="30" t="s">
        <v>283</v>
      </c>
      <c r="B152" s="32" t="s">
        <v>82</v>
      </c>
      <c r="C152" s="41"/>
      <c r="D152" s="42"/>
      <c r="E152" s="41"/>
      <c r="F152" s="42"/>
      <c r="G152" s="41"/>
      <c r="H152" s="42"/>
      <c r="I152" s="41"/>
      <c r="J152" s="42"/>
      <c r="K152" s="41"/>
      <c r="L152" s="42"/>
      <c r="M152" s="41"/>
      <c r="N152" s="42"/>
      <c r="O152" s="41"/>
      <c r="P152" s="42"/>
      <c r="Q152" s="41"/>
      <c r="R152" s="42"/>
      <c r="S152" s="41"/>
      <c r="T152" s="42"/>
      <c r="U152" s="41"/>
      <c r="V152" s="42"/>
      <c r="W152" s="61">
        <f aca="true" t="shared" si="29" ref="W152:X167">SUM(C152+E152+G152+I152+K152+M152+O152+Q152+S152+U152)</f>
        <v>0</v>
      </c>
      <c r="X152" s="53">
        <f t="shared" si="29"/>
        <v>0</v>
      </c>
    </row>
    <row r="153" spans="1:24" ht="12.75">
      <c r="A153" s="30" t="s">
        <v>284</v>
      </c>
      <c r="B153" s="32" t="s">
        <v>84</v>
      </c>
      <c r="C153" s="41"/>
      <c r="D153" s="42"/>
      <c r="E153" s="41"/>
      <c r="F153" s="42"/>
      <c r="G153" s="41"/>
      <c r="H153" s="42"/>
      <c r="I153" s="41"/>
      <c r="J153" s="42"/>
      <c r="K153" s="41"/>
      <c r="L153" s="42"/>
      <c r="M153" s="41"/>
      <c r="N153" s="42"/>
      <c r="O153" s="41"/>
      <c r="P153" s="42"/>
      <c r="Q153" s="41"/>
      <c r="R153" s="42"/>
      <c r="S153" s="41"/>
      <c r="T153" s="42"/>
      <c r="U153" s="41"/>
      <c r="V153" s="42"/>
      <c r="W153" s="61">
        <f t="shared" si="29"/>
        <v>0</v>
      </c>
      <c r="X153" s="53">
        <f t="shared" si="29"/>
        <v>0</v>
      </c>
    </row>
    <row r="154" spans="1:24" ht="12.75">
      <c r="A154" s="30" t="s">
        <v>285</v>
      </c>
      <c r="B154" s="32" t="s">
        <v>86</v>
      </c>
      <c r="C154" s="41"/>
      <c r="D154" s="42"/>
      <c r="E154" s="41"/>
      <c r="F154" s="42"/>
      <c r="G154" s="41"/>
      <c r="H154" s="42"/>
      <c r="I154" s="41"/>
      <c r="J154" s="42"/>
      <c r="K154" s="41"/>
      <c r="L154" s="42"/>
      <c r="M154" s="41"/>
      <c r="N154" s="42"/>
      <c r="O154" s="41"/>
      <c r="P154" s="42"/>
      <c r="Q154" s="41"/>
      <c r="R154" s="42"/>
      <c r="S154" s="41"/>
      <c r="T154" s="42"/>
      <c r="U154" s="41"/>
      <c r="V154" s="42"/>
      <c r="W154" s="61">
        <f t="shared" si="29"/>
        <v>0</v>
      </c>
      <c r="X154" s="53">
        <f t="shared" si="29"/>
        <v>0</v>
      </c>
    </row>
    <row r="155" spans="1:24" ht="12.75">
      <c r="A155" s="30" t="s">
        <v>286</v>
      </c>
      <c r="B155" s="32" t="s">
        <v>88</v>
      </c>
      <c r="C155" s="41"/>
      <c r="D155" s="42"/>
      <c r="E155" s="41"/>
      <c r="F155" s="42"/>
      <c r="G155" s="41"/>
      <c r="H155" s="42"/>
      <c r="I155" s="41"/>
      <c r="J155" s="42"/>
      <c r="K155" s="41"/>
      <c r="L155" s="42"/>
      <c r="M155" s="41"/>
      <c r="N155" s="42"/>
      <c r="O155" s="41"/>
      <c r="P155" s="42"/>
      <c r="Q155" s="41"/>
      <c r="R155" s="42"/>
      <c r="S155" s="41"/>
      <c r="T155" s="42"/>
      <c r="U155" s="41"/>
      <c r="V155" s="42"/>
      <c r="W155" s="61">
        <f t="shared" si="29"/>
        <v>0</v>
      </c>
      <c r="X155" s="53">
        <f t="shared" si="29"/>
        <v>0</v>
      </c>
    </row>
    <row r="156" spans="1:24" ht="12.75">
      <c r="A156" s="30" t="s">
        <v>287</v>
      </c>
      <c r="B156" s="32" t="s">
        <v>94</v>
      </c>
      <c r="C156" s="41"/>
      <c r="D156" s="42"/>
      <c r="E156" s="41"/>
      <c r="F156" s="42"/>
      <c r="G156" s="41"/>
      <c r="H156" s="42"/>
      <c r="I156" s="41"/>
      <c r="J156" s="42"/>
      <c r="K156" s="41"/>
      <c r="L156" s="42"/>
      <c r="M156" s="41"/>
      <c r="N156" s="42"/>
      <c r="O156" s="41"/>
      <c r="P156" s="42"/>
      <c r="Q156" s="41"/>
      <c r="R156" s="42"/>
      <c r="S156" s="41"/>
      <c r="T156" s="42"/>
      <c r="U156" s="41"/>
      <c r="V156" s="42"/>
      <c r="W156" s="61">
        <f t="shared" si="29"/>
        <v>0</v>
      </c>
      <c r="X156" s="53">
        <f t="shared" si="29"/>
        <v>0</v>
      </c>
    </row>
    <row r="157" spans="1:24" ht="12.75">
      <c r="A157" s="30" t="s">
        <v>288</v>
      </c>
      <c r="B157" s="32" t="s">
        <v>100</v>
      </c>
      <c r="C157" s="41"/>
      <c r="D157" s="42"/>
      <c r="E157" s="41"/>
      <c r="F157" s="42"/>
      <c r="G157" s="41"/>
      <c r="H157" s="42"/>
      <c r="I157" s="41"/>
      <c r="J157" s="42"/>
      <c r="K157" s="41"/>
      <c r="L157" s="42"/>
      <c r="M157" s="41"/>
      <c r="N157" s="42"/>
      <c r="O157" s="41"/>
      <c r="P157" s="42"/>
      <c r="Q157" s="41"/>
      <c r="R157" s="42"/>
      <c r="S157" s="41"/>
      <c r="T157" s="42"/>
      <c r="U157" s="41"/>
      <c r="V157" s="42"/>
      <c r="W157" s="61">
        <f t="shared" si="29"/>
        <v>0</v>
      </c>
      <c r="X157" s="53">
        <f t="shared" si="29"/>
        <v>0</v>
      </c>
    </row>
    <row r="158" spans="1:24" ht="12.75">
      <c r="A158" s="27" t="s">
        <v>289</v>
      </c>
      <c r="B158" s="28" t="s">
        <v>118</v>
      </c>
      <c r="C158" s="45">
        <f>SUM(C159:C198)-C166-C182-C188</f>
        <v>0</v>
      </c>
      <c r="D158" s="46">
        <f aca="true" t="shared" si="30" ref="D158:T158">SUM(D159:D198)-D166-D182-D188</f>
        <v>0</v>
      </c>
      <c r="E158" s="45">
        <f t="shared" si="30"/>
        <v>0</v>
      </c>
      <c r="F158" s="46">
        <f t="shared" si="30"/>
        <v>0</v>
      </c>
      <c r="G158" s="45">
        <f t="shared" si="30"/>
        <v>0</v>
      </c>
      <c r="H158" s="46">
        <f t="shared" si="30"/>
        <v>0</v>
      </c>
      <c r="I158" s="45">
        <f>SUM(I159:I198)-I166-I182-I188</f>
        <v>0</v>
      </c>
      <c r="J158" s="46">
        <f>SUM(J159:J198)-J166-J182-J188</f>
        <v>0</v>
      </c>
      <c r="K158" s="45">
        <f t="shared" si="30"/>
        <v>0</v>
      </c>
      <c r="L158" s="46">
        <f t="shared" si="30"/>
        <v>0</v>
      </c>
      <c r="M158" s="45">
        <f t="shared" si="30"/>
        <v>0</v>
      </c>
      <c r="N158" s="46">
        <f t="shared" si="30"/>
        <v>0</v>
      </c>
      <c r="O158" s="45">
        <f>SUM(O159:O198)-O166-O182-O188</f>
        <v>0</v>
      </c>
      <c r="P158" s="46">
        <f>SUM(P159:P198)-P166-P182-P188</f>
        <v>0</v>
      </c>
      <c r="Q158" s="45">
        <f t="shared" si="30"/>
        <v>0</v>
      </c>
      <c r="R158" s="46">
        <f t="shared" si="30"/>
        <v>0</v>
      </c>
      <c r="S158" s="45">
        <f t="shared" si="30"/>
        <v>0</v>
      </c>
      <c r="T158" s="46">
        <f t="shared" si="30"/>
        <v>0</v>
      </c>
      <c r="U158" s="45">
        <f>SUM(U159:U198)-U166-U182-U188</f>
        <v>0</v>
      </c>
      <c r="V158" s="46">
        <f>SUM(V159:V198)-V166-V182-V188</f>
        <v>0</v>
      </c>
      <c r="W158" s="61">
        <f t="shared" si="29"/>
        <v>0</v>
      </c>
      <c r="X158" s="53">
        <f t="shared" si="29"/>
        <v>0</v>
      </c>
    </row>
    <row r="159" spans="1:24" ht="12.75">
      <c r="A159" s="30" t="s">
        <v>290</v>
      </c>
      <c r="B159" s="32" t="s">
        <v>120</v>
      </c>
      <c r="C159" s="41"/>
      <c r="D159" s="42"/>
      <c r="E159" s="41"/>
      <c r="F159" s="42"/>
      <c r="G159" s="41"/>
      <c r="H159" s="42"/>
      <c r="I159" s="41"/>
      <c r="J159" s="42"/>
      <c r="K159" s="41"/>
      <c r="L159" s="42"/>
      <c r="M159" s="41"/>
      <c r="N159" s="42"/>
      <c r="O159" s="41"/>
      <c r="P159" s="42"/>
      <c r="Q159" s="41"/>
      <c r="R159" s="42"/>
      <c r="S159" s="41"/>
      <c r="T159" s="42"/>
      <c r="U159" s="41"/>
      <c r="V159" s="42"/>
      <c r="W159" s="61">
        <f t="shared" si="29"/>
        <v>0</v>
      </c>
      <c r="X159" s="53">
        <f t="shared" si="29"/>
        <v>0</v>
      </c>
    </row>
    <row r="160" spans="1:24" ht="12.75">
      <c r="A160" s="30" t="s">
        <v>291</v>
      </c>
      <c r="B160" s="32" t="s">
        <v>122</v>
      </c>
      <c r="C160" s="41"/>
      <c r="D160" s="42"/>
      <c r="E160" s="41"/>
      <c r="F160" s="42"/>
      <c r="G160" s="41"/>
      <c r="H160" s="42"/>
      <c r="I160" s="41"/>
      <c r="J160" s="42"/>
      <c r="K160" s="41"/>
      <c r="L160" s="42"/>
      <c r="M160" s="41"/>
      <c r="N160" s="42"/>
      <c r="O160" s="41"/>
      <c r="P160" s="42"/>
      <c r="Q160" s="41"/>
      <c r="R160" s="42"/>
      <c r="S160" s="41"/>
      <c r="T160" s="42"/>
      <c r="U160" s="41"/>
      <c r="V160" s="42"/>
      <c r="W160" s="61">
        <f t="shared" si="29"/>
        <v>0</v>
      </c>
      <c r="X160" s="53">
        <f t="shared" si="29"/>
        <v>0</v>
      </c>
    </row>
    <row r="161" spans="1:24" ht="12.75">
      <c r="A161" s="30" t="s">
        <v>292</v>
      </c>
      <c r="B161" s="32" t="s">
        <v>124</v>
      </c>
      <c r="C161" s="41"/>
      <c r="D161" s="42"/>
      <c r="E161" s="41"/>
      <c r="F161" s="42"/>
      <c r="G161" s="41"/>
      <c r="H161" s="42"/>
      <c r="I161" s="41"/>
      <c r="J161" s="42"/>
      <c r="K161" s="41"/>
      <c r="L161" s="42"/>
      <c r="M161" s="41"/>
      <c r="N161" s="42"/>
      <c r="O161" s="41"/>
      <c r="P161" s="42"/>
      <c r="Q161" s="41"/>
      <c r="R161" s="42"/>
      <c r="S161" s="41"/>
      <c r="T161" s="42"/>
      <c r="U161" s="41"/>
      <c r="V161" s="42"/>
      <c r="W161" s="61">
        <f t="shared" si="29"/>
        <v>0</v>
      </c>
      <c r="X161" s="53">
        <f t="shared" si="29"/>
        <v>0</v>
      </c>
    </row>
    <row r="162" spans="1:24" ht="12.75">
      <c r="A162" s="30" t="s">
        <v>293</v>
      </c>
      <c r="B162" s="32" t="s">
        <v>126</v>
      </c>
      <c r="C162" s="41"/>
      <c r="D162" s="42"/>
      <c r="E162" s="41"/>
      <c r="F162" s="42"/>
      <c r="G162" s="41"/>
      <c r="H162" s="42"/>
      <c r="I162" s="41"/>
      <c r="J162" s="42"/>
      <c r="K162" s="41"/>
      <c r="L162" s="42"/>
      <c r="M162" s="41"/>
      <c r="N162" s="42"/>
      <c r="O162" s="41"/>
      <c r="P162" s="42"/>
      <c r="Q162" s="41"/>
      <c r="R162" s="42"/>
      <c r="S162" s="41"/>
      <c r="T162" s="42"/>
      <c r="U162" s="41"/>
      <c r="V162" s="42"/>
      <c r="W162" s="61">
        <f t="shared" si="29"/>
        <v>0</v>
      </c>
      <c r="X162" s="53">
        <f t="shared" si="29"/>
        <v>0</v>
      </c>
    </row>
    <row r="163" spans="1:24" ht="12.75">
      <c r="A163" s="30" t="s">
        <v>294</v>
      </c>
      <c r="B163" s="32" t="s">
        <v>128</v>
      </c>
      <c r="C163" s="41"/>
      <c r="D163" s="42"/>
      <c r="E163" s="41"/>
      <c r="F163" s="42"/>
      <c r="G163" s="41"/>
      <c r="H163" s="42"/>
      <c r="I163" s="41"/>
      <c r="J163" s="42"/>
      <c r="K163" s="41"/>
      <c r="L163" s="42"/>
      <c r="M163" s="41"/>
      <c r="N163" s="42"/>
      <c r="O163" s="41"/>
      <c r="P163" s="42"/>
      <c r="Q163" s="41"/>
      <c r="R163" s="42"/>
      <c r="S163" s="41"/>
      <c r="T163" s="42"/>
      <c r="U163" s="41"/>
      <c r="V163" s="42"/>
      <c r="W163" s="61">
        <f t="shared" si="29"/>
        <v>0</v>
      </c>
      <c r="X163" s="53">
        <f t="shared" si="29"/>
        <v>0</v>
      </c>
    </row>
    <row r="164" spans="1:24" ht="12.75">
      <c r="A164" s="30" t="s">
        <v>295</v>
      </c>
      <c r="B164" s="32" t="s">
        <v>130</v>
      </c>
      <c r="C164" s="41"/>
      <c r="D164" s="42"/>
      <c r="E164" s="41"/>
      <c r="F164" s="42"/>
      <c r="G164" s="41"/>
      <c r="H164" s="42"/>
      <c r="I164" s="41"/>
      <c r="J164" s="42"/>
      <c r="K164" s="41"/>
      <c r="L164" s="42"/>
      <c r="M164" s="41"/>
      <c r="N164" s="42"/>
      <c r="O164" s="41"/>
      <c r="P164" s="42"/>
      <c r="Q164" s="41"/>
      <c r="R164" s="42"/>
      <c r="S164" s="41"/>
      <c r="T164" s="42"/>
      <c r="U164" s="41"/>
      <c r="V164" s="42"/>
      <c r="W164" s="61">
        <f t="shared" si="29"/>
        <v>0</v>
      </c>
      <c r="X164" s="53">
        <f t="shared" si="29"/>
        <v>0</v>
      </c>
    </row>
    <row r="165" spans="1:24" ht="12.75">
      <c r="A165" s="30" t="s">
        <v>296</v>
      </c>
      <c r="B165" s="32" t="s">
        <v>132</v>
      </c>
      <c r="C165" s="41"/>
      <c r="D165" s="42"/>
      <c r="E165" s="41"/>
      <c r="F165" s="42"/>
      <c r="G165" s="41"/>
      <c r="H165" s="42"/>
      <c r="I165" s="41"/>
      <c r="J165" s="42"/>
      <c r="K165" s="41"/>
      <c r="L165" s="42"/>
      <c r="M165" s="41"/>
      <c r="N165" s="42"/>
      <c r="O165" s="41"/>
      <c r="P165" s="42"/>
      <c r="Q165" s="41"/>
      <c r="R165" s="42"/>
      <c r="S165" s="41"/>
      <c r="T165" s="42"/>
      <c r="U165" s="41"/>
      <c r="V165" s="42"/>
      <c r="W165" s="61">
        <f t="shared" si="29"/>
        <v>0</v>
      </c>
      <c r="X165" s="53">
        <f t="shared" si="29"/>
        <v>0</v>
      </c>
    </row>
    <row r="166" spans="1:24" ht="12.75">
      <c r="A166" s="30" t="s">
        <v>297</v>
      </c>
      <c r="B166" s="32" t="s">
        <v>134</v>
      </c>
      <c r="C166" s="41">
        <f>SUM(C167:C170)</f>
        <v>0</v>
      </c>
      <c r="D166" s="42">
        <f aca="true" t="shared" si="31" ref="D166:T166">SUM(D167:D170)</f>
        <v>0</v>
      </c>
      <c r="E166" s="41">
        <f t="shared" si="31"/>
        <v>0</v>
      </c>
      <c r="F166" s="42">
        <f t="shared" si="31"/>
        <v>0</v>
      </c>
      <c r="G166" s="41">
        <f t="shared" si="31"/>
        <v>0</v>
      </c>
      <c r="H166" s="42">
        <f t="shared" si="31"/>
        <v>0</v>
      </c>
      <c r="I166" s="41">
        <f>SUM(I167:I170)</f>
        <v>0</v>
      </c>
      <c r="J166" s="42">
        <f>SUM(J167:J170)</f>
        <v>0</v>
      </c>
      <c r="K166" s="41">
        <f t="shared" si="31"/>
        <v>0</v>
      </c>
      <c r="L166" s="42">
        <f t="shared" si="31"/>
        <v>0</v>
      </c>
      <c r="M166" s="41">
        <f t="shared" si="31"/>
        <v>0</v>
      </c>
      <c r="N166" s="42">
        <f t="shared" si="31"/>
        <v>0</v>
      </c>
      <c r="O166" s="41">
        <f>SUM(O167:O170)</f>
        <v>0</v>
      </c>
      <c r="P166" s="42">
        <f>SUM(P167:P170)</f>
        <v>0</v>
      </c>
      <c r="Q166" s="41">
        <f t="shared" si="31"/>
        <v>0</v>
      </c>
      <c r="R166" s="42">
        <f t="shared" si="31"/>
        <v>0</v>
      </c>
      <c r="S166" s="41">
        <f t="shared" si="31"/>
        <v>0</v>
      </c>
      <c r="T166" s="42">
        <f t="shared" si="31"/>
        <v>0</v>
      </c>
      <c r="U166" s="41">
        <f>SUM(U167:U170)</f>
        <v>0</v>
      </c>
      <c r="V166" s="42">
        <f>SUM(V167:V170)</f>
        <v>0</v>
      </c>
      <c r="W166" s="61">
        <f t="shared" si="29"/>
        <v>0</v>
      </c>
      <c r="X166" s="53">
        <f t="shared" si="29"/>
        <v>0</v>
      </c>
    </row>
    <row r="167" spans="1:24" ht="12.75">
      <c r="A167" s="30" t="s">
        <v>298</v>
      </c>
      <c r="B167" s="32" t="s">
        <v>299</v>
      </c>
      <c r="C167" s="41"/>
      <c r="D167" s="42"/>
      <c r="E167" s="41"/>
      <c r="F167" s="42"/>
      <c r="G167" s="41"/>
      <c r="H167" s="42"/>
      <c r="I167" s="41"/>
      <c r="J167" s="42"/>
      <c r="K167" s="41"/>
      <c r="L167" s="42"/>
      <c r="M167" s="41"/>
      <c r="N167" s="42"/>
      <c r="O167" s="41"/>
      <c r="P167" s="42"/>
      <c r="Q167" s="41"/>
      <c r="R167" s="42"/>
      <c r="S167" s="41"/>
      <c r="T167" s="42"/>
      <c r="U167" s="41"/>
      <c r="V167" s="42"/>
      <c r="W167" s="61">
        <f t="shared" si="29"/>
        <v>0</v>
      </c>
      <c r="X167" s="53">
        <f t="shared" si="29"/>
        <v>0</v>
      </c>
    </row>
    <row r="168" spans="1:24" ht="12.75">
      <c r="A168" s="30" t="s">
        <v>300</v>
      </c>
      <c r="B168" s="32" t="s">
        <v>301</v>
      </c>
      <c r="C168" s="41"/>
      <c r="D168" s="42"/>
      <c r="E168" s="41"/>
      <c r="F168" s="42"/>
      <c r="G168" s="41"/>
      <c r="H168" s="42"/>
      <c r="I168" s="41"/>
      <c r="J168" s="42"/>
      <c r="K168" s="41"/>
      <c r="L168" s="42"/>
      <c r="M168" s="41"/>
      <c r="N168" s="42"/>
      <c r="O168" s="41"/>
      <c r="P168" s="42"/>
      <c r="Q168" s="41"/>
      <c r="R168" s="42"/>
      <c r="S168" s="41"/>
      <c r="T168" s="42"/>
      <c r="U168" s="41"/>
      <c r="V168" s="42"/>
      <c r="W168" s="61">
        <f aca="true" t="shared" si="32" ref="W168:X183">SUM(C168+E168+G168+I168+K168+M168+O168+Q168+S168+U168)</f>
        <v>0</v>
      </c>
      <c r="X168" s="53">
        <f t="shared" si="32"/>
        <v>0</v>
      </c>
    </row>
    <row r="169" spans="1:24" ht="12.75">
      <c r="A169" s="30" t="s">
        <v>302</v>
      </c>
      <c r="B169" s="32" t="s">
        <v>303</v>
      </c>
      <c r="C169" s="41"/>
      <c r="D169" s="42"/>
      <c r="E169" s="41"/>
      <c r="F169" s="42"/>
      <c r="G169" s="41"/>
      <c r="H169" s="42"/>
      <c r="I169" s="41"/>
      <c r="J169" s="42"/>
      <c r="K169" s="41"/>
      <c r="L169" s="42"/>
      <c r="M169" s="41"/>
      <c r="N169" s="42"/>
      <c r="O169" s="41"/>
      <c r="P169" s="42"/>
      <c r="Q169" s="41"/>
      <c r="R169" s="42"/>
      <c r="S169" s="41"/>
      <c r="T169" s="42"/>
      <c r="U169" s="41"/>
      <c r="V169" s="42"/>
      <c r="W169" s="61">
        <f t="shared" si="32"/>
        <v>0</v>
      </c>
      <c r="X169" s="53">
        <f t="shared" si="32"/>
        <v>0</v>
      </c>
    </row>
    <row r="170" spans="1:24" ht="12.75">
      <c r="A170" s="30" t="s">
        <v>304</v>
      </c>
      <c r="B170" s="32" t="s">
        <v>305</v>
      </c>
      <c r="C170" s="41"/>
      <c r="D170" s="42"/>
      <c r="E170" s="41"/>
      <c r="F170" s="42"/>
      <c r="G170" s="41"/>
      <c r="H170" s="42"/>
      <c r="I170" s="41"/>
      <c r="J170" s="42"/>
      <c r="K170" s="41"/>
      <c r="L170" s="42"/>
      <c r="M170" s="41"/>
      <c r="N170" s="42"/>
      <c r="O170" s="41"/>
      <c r="P170" s="42"/>
      <c r="Q170" s="41"/>
      <c r="R170" s="42"/>
      <c r="S170" s="41"/>
      <c r="T170" s="42"/>
      <c r="U170" s="41"/>
      <c r="V170" s="42"/>
      <c r="W170" s="61">
        <f t="shared" si="32"/>
        <v>0</v>
      </c>
      <c r="X170" s="53">
        <f t="shared" si="32"/>
        <v>0</v>
      </c>
    </row>
    <row r="171" spans="1:24" ht="12.75">
      <c r="A171" s="30" t="s">
        <v>306</v>
      </c>
      <c r="B171" s="32" t="s">
        <v>140</v>
      </c>
      <c r="C171" s="41"/>
      <c r="D171" s="42"/>
      <c r="E171" s="41"/>
      <c r="F171" s="42"/>
      <c r="G171" s="41"/>
      <c r="H171" s="42"/>
      <c r="I171" s="41"/>
      <c r="J171" s="42"/>
      <c r="K171" s="41"/>
      <c r="L171" s="42"/>
      <c r="M171" s="41"/>
      <c r="N171" s="42"/>
      <c r="O171" s="41"/>
      <c r="P171" s="42"/>
      <c r="Q171" s="41"/>
      <c r="R171" s="42"/>
      <c r="S171" s="41"/>
      <c r="T171" s="42"/>
      <c r="U171" s="41"/>
      <c r="V171" s="42"/>
      <c r="W171" s="61">
        <f t="shared" si="32"/>
        <v>0</v>
      </c>
      <c r="X171" s="53">
        <f t="shared" si="32"/>
        <v>0</v>
      </c>
    </row>
    <row r="172" spans="1:24" ht="12.75">
      <c r="A172" s="30" t="s">
        <v>307</v>
      </c>
      <c r="B172" s="32" t="s">
        <v>142</v>
      </c>
      <c r="C172" s="41"/>
      <c r="D172" s="42"/>
      <c r="E172" s="41"/>
      <c r="F172" s="42"/>
      <c r="G172" s="41"/>
      <c r="H172" s="42"/>
      <c r="I172" s="41"/>
      <c r="J172" s="42"/>
      <c r="K172" s="41"/>
      <c r="L172" s="42"/>
      <c r="M172" s="41"/>
      <c r="N172" s="42"/>
      <c r="O172" s="41"/>
      <c r="P172" s="42"/>
      <c r="Q172" s="41"/>
      <c r="R172" s="42"/>
      <c r="S172" s="41"/>
      <c r="T172" s="42"/>
      <c r="U172" s="41"/>
      <c r="V172" s="42"/>
      <c r="W172" s="61">
        <f t="shared" si="32"/>
        <v>0</v>
      </c>
      <c r="X172" s="53">
        <f t="shared" si="32"/>
        <v>0</v>
      </c>
    </row>
    <row r="173" spans="1:24" ht="12.75">
      <c r="A173" s="30" t="s">
        <v>308</v>
      </c>
      <c r="B173" s="32" t="s">
        <v>144</v>
      </c>
      <c r="C173" s="41"/>
      <c r="D173" s="42"/>
      <c r="E173" s="41"/>
      <c r="F173" s="42"/>
      <c r="G173" s="41"/>
      <c r="H173" s="42"/>
      <c r="I173" s="41"/>
      <c r="J173" s="42"/>
      <c r="K173" s="41"/>
      <c r="L173" s="42"/>
      <c r="M173" s="41"/>
      <c r="N173" s="42"/>
      <c r="O173" s="41"/>
      <c r="P173" s="42"/>
      <c r="Q173" s="41"/>
      <c r="R173" s="42"/>
      <c r="S173" s="41"/>
      <c r="T173" s="42"/>
      <c r="U173" s="41"/>
      <c r="V173" s="42"/>
      <c r="W173" s="61">
        <f t="shared" si="32"/>
        <v>0</v>
      </c>
      <c r="X173" s="53">
        <f t="shared" si="32"/>
        <v>0</v>
      </c>
    </row>
    <row r="174" spans="1:24" ht="12.75">
      <c r="A174" s="30" t="s">
        <v>309</v>
      </c>
      <c r="B174" s="32" t="s">
        <v>152</v>
      </c>
      <c r="C174" s="41"/>
      <c r="D174" s="42"/>
      <c r="E174" s="41"/>
      <c r="F174" s="42"/>
      <c r="G174" s="41"/>
      <c r="H174" s="42"/>
      <c r="I174" s="41"/>
      <c r="J174" s="42"/>
      <c r="K174" s="41"/>
      <c r="L174" s="42"/>
      <c r="M174" s="41"/>
      <c r="N174" s="42"/>
      <c r="O174" s="41"/>
      <c r="P174" s="42"/>
      <c r="Q174" s="41"/>
      <c r="R174" s="42"/>
      <c r="S174" s="41"/>
      <c r="T174" s="42"/>
      <c r="U174" s="41"/>
      <c r="V174" s="42"/>
      <c r="W174" s="61">
        <f t="shared" si="32"/>
        <v>0</v>
      </c>
      <c r="X174" s="53">
        <f t="shared" si="32"/>
        <v>0</v>
      </c>
    </row>
    <row r="175" spans="1:24" ht="12.75">
      <c r="A175" s="30" t="s">
        <v>310</v>
      </c>
      <c r="B175" s="32" t="s">
        <v>154</v>
      </c>
      <c r="C175" s="41"/>
      <c r="D175" s="42"/>
      <c r="E175" s="41"/>
      <c r="F175" s="42"/>
      <c r="G175" s="41"/>
      <c r="H175" s="42"/>
      <c r="I175" s="41"/>
      <c r="J175" s="42"/>
      <c r="K175" s="41"/>
      <c r="L175" s="42"/>
      <c r="M175" s="41"/>
      <c r="N175" s="42"/>
      <c r="O175" s="41"/>
      <c r="P175" s="42"/>
      <c r="Q175" s="41"/>
      <c r="R175" s="42"/>
      <c r="S175" s="41"/>
      <c r="T175" s="42"/>
      <c r="U175" s="41"/>
      <c r="V175" s="42"/>
      <c r="W175" s="61">
        <f t="shared" si="32"/>
        <v>0</v>
      </c>
      <c r="X175" s="53">
        <f t="shared" si="32"/>
        <v>0</v>
      </c>
    </row>
    <row r="176" spans="1:24" ht="12.75">
      <c r="A176" s="30" t="s">
        <v>311</v>
      </c>
      <c r="B176" s="32" t="s">
        <v>156</v>
      </c>
      <c r="C176" s="41"/>
      <c r="D176" s="42"/>
      <c r="E176" s="41"/>
      <c r="F176" s="42"/>
      <c r="G176" s="41"/>
      <c r="H176" s="42"/>
      <c r="I176" s="41"/>
      <c r="J176" s="42"/>
      <c r="K176" s="41"/>
      <c r="L176" s="42"/>
      <c r="M176" s="41"/>
      <c r="N176" s="42"/>
      <c r="O176" s="41"/>
      <c r="P176" s="42"/>
      <c r="Q176" s="41"/>
      <c r="R176" s="42"/>
      <c r="S176" s="41"/>
      <c r="T176" s="42"/>
      <c r="U176" s="41"/>
      <c r="V176" s="42"/>
      <c r="W176" s="61">
        <f t="shared" si="32"/>
        <v>0</v>
      </c>
      <c r="X176" s="53">
        <f t="shared" si="32"/>
        <v>0</v>
      </c>
    </row>
    <row r="177" spans="1:24" ht="12.75">
      <c r="A177" s="30" t="s">
        <v>312</v>
      </c>
      <c r="B177" s="32" t="s">
        <v>158</v>
      </c>
      <c r="C177" s="41"/>
      <c r="D177" s="42"/>
      <c r="E177" s="41"/>
      <c r="F177" s="42"/>
      <c r="G177" s="41"/>
      <c r="H177" s="42"/>
      <c r="I177" s="41"/>
      <c r="J177" s="42"/>
      <c r="K177" s="41"/>
      <c r="L177" s="42"/>
      <c r="M177" s="41"/>
      <c r="N177" s="42"/>
      <c r="O177" s="41"/>
      <c r="P177" s="42"/>
      <c r="Q177" s="41"/>
      <c r="R177" s="42"/>
      <c r="S177" s="41"/>
      <c r="T177" s="42"/>
      <c r="U177" s="41"/>
      <c r="V177" s="42"/>
      <c r="W177" s="61">
        <f t="shared" si="32"/>
        <v>0</v>
      </c>
      <c r="X177" s="53">
        <f t="shared" si="32"/>
        <v>0</v>
      </c>
    </row>
    <row r="178" spans="1:24" ht="12.75">
      <c r="A178" s="30" t="s">
        <v>313</v>
      </c>
      <c r="B178" s="32" t="s">
        <v>160</v>
      </c>
      <c r="C178" s="41"/>
      <c r="D178" s="42"/>
      <c r="E178" s="41"/>
      <c r="F178" s="42"/>
      <c r="G178" s="41"/>
      <c r="H178" s="42"/>
      <c r="I178" s="41"/>
      <c r="J178" s="42"/>
      <c r="K178" s="41"/>
      <c r="L178" s="42"/>
      <c r="M178" s="41"/>
      <c r="N178" s="42"/>
      <c r="O178" s="41"/>
      <c r="P178" s="42"/>
      <c r="Q178" s="41"/>
      <c r="R178" s="42"/>
      <c r="S178" s="41"/>
      <c r="T178" s="42"/>
      <c r="U178" s="41"/>
      <c r="V178" s="42"/>
      <c r="W178" s="61">
        <f t="shared" si="32"/>
        <v>0</v>
      </c>
      <c r="X178" s="53">
        <f t="shared" si="32"/>
        <v>0</v>
      </c>
    </row>
    <row r="179" spans="1:24" ht="12.75">
      <c r="A179" s="30" t="s">
        <v>314</v>
      </c>
      <c r="B179" s="32" t="s">
        <v>162</v>
      </c>
      <c r="C179" s="41"/>
      <c r="D179" s="42"/>
      <c r="E179" s="41"/>
      <c r="F179" s="42"/>
      <c r="G179" s="41"/>
      <c r="H179" s="42"/>
      <c r="I179" s="41"/>
      <c r="J179" s="42"/>
      <c r="K179" s="41"/>
      <c r="L179" s="42"/>
      <c r="M179" s="41"/>
      <c r="N179" s="42"/>
      <c r="O179" s="41"/>
      <c r="P179" s="42"/>
      <c r="Q179" s="41"/>
      <c r="R179" s="42"/>
      <c r="S179" s="41"/>
      <c r="T179" s="42"/>
      <c r="U179" s="41"/>
      <c r="V179" s="42"/>
      <c r="W179" s="61">
        <f t="shared" si="32"/>
        <v>0</v>
      </c>
      <c r="X179" s="53">
        <f t="shared" si="32"/>
        <v>0</v>
      </c>
    </row>
    <row r="180" spans="1:24" ht="12.75">
      <c r="A180" s="30" t="s">
        <v>315</v>
      </c>
      <c r="B180" s="32" t="s">
        <v>164</v>
      </c>
      <c r="C180" s="41"/>
      <c r="D180" s="42"/>
      <c r="E180" s="41"/>
      <c r="F180" s="42"/>
      <c r="G180" s="41"/>
      <c r="H180" s="42"/>
      <c r="I180" s="41"/>
      <c r="J180" s="42"/>
      <c r="K180" s="41"/>
      <c r="L180" s="42"/>
      <c r="M180" s="41"/>
      <c r="N180" s="42"/>
      <c r="O180" s="41"/>
      <c r="P180" s="42"/>
      <c r="Q180" s="41"/>
      <c r="R180" s="42"/>
      <c r="S180" s="41"/>
      <c r="T180" s="42"/>
      <c r="U180" s="41"/>
      <c r="V180" s="42"/>
      <c r="W180" s="61">
        <f t="shared" si="32"/>
        <v>0</v>
      </c>
      <c r="X180" s="53">
        <f t="shared" si="32"/>
        <v>0</v>
      </c>
    </row>
    <row r="181" spans="1:24" ht="12.75">
      <c r="A181" s="30" t="s">
        <v>316</v>
      </c>
      <c r="B181" s="32" t="s">
        <v>166</v>
      </c>
      <c r="C181" s="41"/>
      <c r="D181" s="42"/>
      <c r="E181" s="41"/>
      <c r="F181" s="42"/>
      <c r="G181" s="41"/>
      <c r="H181" s="42"/>
      <c r="I181" s="41"/>
      <c r="J181" s="42"/>
      <c r="K181" s="41"/>
      <c r="L181" s="42"/>
      <c r="M181" s="41"/>
      <c r="N181" s="42"/>
      <c r="O181" s="41"/>
      <c r="P181" s="42"/>
      <c r="Q181" s="41"/>
      <c r="R181" s="42"/>
      <c r="S181" s="41"/>
      <c r="T181" s="42"/>
      <c r="U181" s="41"/>
      <c r="V181" s="42"/>
      <c r="W181" s="61">
        <f t="shared" si="32"/>
        <v>0</v>
      </c>
      <c r="X181" s="53">
        <f t="shared" si="32"/>
        <v>0</v>
      </c>
    </row>
    <row r="182" spans="1:24" ht="12.75">
      <c r="A182" s="30" t="s">
        <v>317</v>
      </c>
      <c r="B182" s="32" t="s">
        <v>94</v>
      </c>
      <c r="C182" s="41">
        <f>SUM(C183:C186)</f>
        <v>0</v>
      </c>
      <c r="D182" s="42">
        <f aca="true" t="shared" si="33" ref="D182:T182">SUM(D183:D186)</f>
        <v>0</v>
      </c>
      <c r="E182" s="41">
        <f t="shared" si="33"/>
        <v>0</v>
      </c>
      <c r="F182" s="42">
        <f t="shared" si="33"/>
        <v>0</v>
      </c>
      <c r="G182" s="41">
        <f t="shared" si="33"/>
        <v>0</v>
      </c>
      <c r="H182" s="42">
        <f t="shared" si="33"/>
        <v>0</v>
      </c>
      <c r="I182" s="41">
        <f>SUM(I183:I186)</f>
        <v>0</v>
      </c>
      <c r="J182" s="42">
        <f>SUM(J183:J186)</f>
        <v>0</v>
      </c>
      <c r="K182" s="41">
        <f t="shared" si="33"/>
        <v>0</v>
      </c>
      <c r="L182" s="42">
        <f t="shared" si="33"/>
        <v>0</v>
      </c>
      <c r="M182" s="41">
        <f t="shared" si="33"/>
        <v>0</v>
      </c>
      <c r="N182" s="42">
        <f t="shared" si="33"/>
        <v>0</v>
      </c>
      <c r="O182" s="41">
        <f>SUM(O183:O186)</f>
        <v>0</v>
      </c>
      <c r="P182" s="42">
        <f>SUM(P183:P186)</f>
        <v>0</v>
      </c>
      <c r="Q182" s="41">
        <f t="shared" si="33"/>
        <v>0</v>
      </c>
      <c r="R182" s="42">
        <f t="shared" si="33"/>
        <v>0</v>
      </c>
      <c r="S182" s="41">
        <f t="shared" si="33"/>
        <v>0</v>
      </c>
      <c r="T182" s="42">
        <f t="shared" si="33"/>
        <v>0</v>
      </c>
      <c r="U182" s="41">
        <f>SUM(U183:U186)</f>
        <v>0</v>
      </c>
      <c r="V182" s="42">
        <f>SUM(V183:V186)</f>
        <v>0</v>
      </c>
      <c r="W182" s="61">
        <f t="shared" si="32"/>
        <v>0</v>
      </c>
      <c r="X182" s="53">
        <f t="shared" si="32"/>
        <v>0</v>
      </c>
    </row>
    <row r="183" spans="1:24" ht="12.75">
      <c r="A183" s="30" t="s">
        <v>318</v>
      </c>
      <c r="B183" s="32" t="s">
        <v>319</v>
      </c>
      <c r="C183" s="41"/>
      <c r="D183" s="42"/>
      <c r="E183" s="41"/>
      <c r="F183" s="42"/>
      <c r="G183" s="41"/>
      <c r="H183" s="42"/>
      <c r="I183" s="41"/>
      <c r="J183" s="42"/>
      <c r="K183" s="41"/>
      <c r="L183" s="42"/>
      <c r="M183" s="41"/>
      <c r="N183" s="42"/>
      <c r="O183" s="41"/>
      <c r="P183" s="42"/>
      <c r="Q183" s="41"/>
      <c r="R183" s="42"/>
      <c r="S183" s="41"/>
      <c r="T183" s="42"/>
      <c r="U183" s="41"/>
      <c r="V183" s="42"/>
      <c r="W183" s="61">
        <f t="shared" si="32"/>
        <v>0</v>
      </c>
      <c r="X183" s="53">
        <f t="shared" si="32"/>
        <v>0</v>
      </c>
    </row>
    <row r="184" spans="1:24" ht="12.75">
      <c r="A184" s="30" t="s">
        <v>320</v>
      </c>
      <c r="B184" s="32" t="s">
        <v>321</v>
      </c>
      <c r="C184" s="41"/>
      <c r="D184" s="42"/>
      <c r="E184" s="41"/>
      <c r="F184" s="42"/>
      <c r="G184" s="41"/>
      <c r="H184" s="42"/>
      <c r="I184" s="41"/>
      <c r="J184" s="42"/>
      <c r="K184" s="41"/>
      <c r="L184" s="42"/>
      <c r="M184" s="41"/>
      <c r="N184" s="42"/>
      <c r="O184" s="41"/>
      <c r="P184" s="42"/>
      <c r="Q184" s="41"/>
      <c r="R184" s="42"/>
      <c r="S184" s="41"/>
      <c r="T184" s="42"/>
      <c r="U184" s="41"/>
      <c r="V184" s="42"/>
      <c r="W184" s="61">
        <f aca="true" t="shared" si="34" ref="W184:X206">SUM(C184+E184+G184+I184+K184+M184+O184+Q184+S184+U184)</f>
        <v>0</v>
      </c>
      <c r="X184" s="53">
        <f t="shared" si="34"/>
        <v>0</v>
      </c>
    </row>
    <row r="185" spans="1:24" ht="12.75">
      <c r="A185" s="30" t="s">
        <v>322</v>
      </c>
      <c r="B185" s="32" t="s">
        <v>323</v>
      </c>
      <c r="C185" s="41"/>
      <c r="D185" s="42"/>
      <c r="E185" s="41"/>
      <c r="F185" s="42"/>
      <c r="G185" s="41"/>
      <c r="H185" s="42"/>
      <c r="I185" s="41"/>
      <c r="J185" s="42"/>
      <c r="K185" s="41"/>
      <c r="L185" s="42"/>
      <c r="M185" s="41"/>
      <c r="N185" s="42"/>
      <c r="O185" s="41"/>
      <c r="P185" s="42"/>
      <c r="Q185" s="41"/>
      <c r="R185" s="42"/>
      <c r="S185" s="41"/>
      <c r="T185" s="42"/>
      <c r="U185" s="41"/>
      <c r="V185" s="42"/>
      <c r="W185" s="61">
        <f t="shared" si="34"/>
        <v>0</v>
      </c>
      <c r="X185" s="53">
        <f t="shared" si="34"/>
        <v>0</v>
      </c>
    </row>
    <row r="186" spans="1:24" ht="12.75">
      <c r="A186" s="30" t="s">
        <v>324</v>
      </c>
      <c r="B186" s="32" t="s">
        <v>325</v>
      </c>
      <c r="C186" s="41"/>
      <c r="D186" s="42"/>
      <c r="E186" s="41"/>
      <c r="F186" s="42"/>
      <c r="G186" s="41"/>
      <c r="H186" s="42"/>
      <c r="I186" s="41"/>
      <c r="J186" s="42"/>
      <c r="K186" s="41"/>
      <c r="L186" s="42"/>
      <c r="M186" s="41"/>
      <c r="N186" s="42"/>
      <c r="O186" s="41"/>
      <c r="P186" s="42"/>
      <c r="Q186" s="41"/>
      <c r="R186" s="42"/>
      <c r="S186" s="41"/>
      <c r="T186" s="42"/>
      <c r="U186" s="41"/>
      <c r="V186" s="42"/>
      <c r="W186" s="61">
        <f t="shared" si="34"/>
        <v>0</v>
      </c>
      <c r="X186" s="53">
        <f t="shared" si="34"/>
        <v>0</v>
      </c>
    </row>
    <row r="187" spans="1:24" ht="12.75">
      <c r="A187" s="30" t="s">
        <v>326</v>
      </c>
      <c r="B187" s="32" t="s">
        <v>327</v>
      </c>
      <c r="C187" s="41"/>
      <c r="D187" s="42"/>
      <c r="E187" s="41"/>
      <c r="F187" s="42"/>
      <c r="G187" s="41"/>
      <c r="H187" s="42"/>
      <c r="I187" s="41"/>
      <c r="J187" s="42"/>
      <c r="K187" s="41"/>
      <c r="L187" s="42"/>
      <c r="M187" s="41"/>
      <c r="N187" s="42"/>
      <c r="O187" s="41"/>
      <c r="P187" s="42"/>
      <c r="Q187" s="41"/>
      <c r="R187" s="42"/>
      <c r="S187" s="41"/>
      <c r="T187" s="42"/>
      <c r="U187" s="41"/>
      <c r="V187" s="42"/>
      <c r="W187" s="61"/>
      <c r="X187" s="53"/>
    </row>
    <row r="188" spans="1:24" ht="12.75">
      <c r="A188" s="30" t="s">
        <v>328</v>
      </c>
      <c r="B188" s="32" t="s">
        <v>182</v>
      </c>
      <c r="C188" s="41">
        <f>SUM(C189:C198)</f>
        <v>0</v>
      </c>
      <c r="D188" s="42">
        <f aca="true" t="shared" si="35" ref="D188:T188">SUM(D189:D198)</f>
        <v>0</v>
      </c>
      <c r="E188" s="41">
        <f t="shared" si="35"/>
        <v>0</v>
      </c>
      <c r="F188" s="42">
        <f t="shared" si="35"/>
        <v>0</v>
      </c>
      <c r="G188" s="41">
        <f t="shared" si="35"/>
        <v>0</v>
      </c>
      <c r="H188" s="42">
        <f t="shared" si="35"/>
        <v>0</v>
      </c>
      <c r="I188" s="41">
        <f>SUM(I189:I198)</f>
        <v>0</v>
      </c>
      <c r="J188" s="42">
        <f>SUM(J189:J198)</f>
        <v>0</v>
      </c>
      <c r="K188" s="41">
        <f t="shared" si="35"/>
        <v>0</v>
      </c>
      <c r="L188" s="42">
        <f t="shared" si="35"/>
        <v>0</v>
      </c>
      <c r="M188" s="41">
        <f t="shared" si="35"/>
        <v>0</v>
      </c>
      <c r="N188" s="42">
        <f t="shared" si="35"/>
        <v>0</v>
      </c>
      <c r="O188" s="41">
        <f>SUM(O189:O198)</f>
        <v>0</v>
      </c>
      <c r="P188" s="42">
        <f>SUM(P189:P198)</f>
        <v>0</v>
      </c>
      <c r="Q188" s="41">
        <f t="shared" si="35"/>
        <v>0</v>
      </c>
      <c r="R188" s="42">
        <f t="shared" si="35"/>
        <v>0</v>
      </c>
      <c r="S188" s="41">
        <f t="shared" si="35"/>
        <v>0</v>
      </c>
      <c r="T188" s="42">
        <f t="shared" si="35"/>
        <v>0</v>
      </c>
      <c r="U188" s="41">
        <f>SUM(U189:U198)</f>
        <v>0</v>
      </c>
      <c r="V188" s="42">
        <f>SUM(V189:V198)</f>
        <v>0</v>
      </c>
      <c r="W188" s="61">
        <f t="shared" si="34"/>
        <v>0</v>
      </c>
      <c r="X188" s="53">
        <f t="shared" si="34"/>
        <v>0</v>
      </c>
    </row>
    <row r="189" spans="1:24" ht="12.75">
      <c r="A189" s="30" t="s">
        <v>329</v>
      </c>
      <c r="B189" s="32" t="s">
        <v>102</v>
      </c>
      <c r="C189" s="41"/>
      <c r="D189" s="42"/>
      <c r="E189" s="41"/>
      <c r="F189" s="42"/>
      <c r="G189" s="41"/>
      <c r="H189" s="42"/>
      <c r="I189" s="41"/>
      <c r="J189" s="42"/>
      <c r="K189" s="41"/>
      <c r="L189" s="42"/>
      <c r="M189" s="41"/>
      <c r="N189" s="42"/>
      <c r="O189" s="41"/>
      <c r="P189" s="42"/>
      <c r="Q189" s="41"/>
      <c r="R189" s="42"/>
      <c r="S189" s="41"/>
      <c r="T189" s="42"/>
      <c r="U189" s="41"/>
      <c r="V189" s="42"/>
      <c r="W189" s="61">
        <f t="shared" si="34"/>
        <v>0</v>
      </c>
      <c r="X189" s="53">
        <f t="shared" si="34"/>
        <v>0</v>
      </c>
    </row>
    <row r="190" spans="1:24" ht="12.75">
      <c r="A190" s="30" t="s">
        <v>330</v>
      </c>
      <c r="B190" s="32" t="s">
        <v>331</v>
      </c>
      <c r="C190" s="41"/>
      <c r="D190" s="42"/>
      <c r="E190" s="41"/>
      <c r="F190" s="42"/>
      <c r="G190" s="41"/>
      <c r="H190" s="42"/>
      <c r="I190" s="41"/>
      <c r="J190" s="42"/>
      <c r="K190" s="41"/>
      <c r="L190" s="42"/>
      <c r="M190" s="41"/>
      <c r="N190" s="42"/>
      <c r="O190" s="41"/>
      <c r="P190" s="42"/>
      <c r="Q190" s="41"/>
      <c r="R190" s="42"/>
      <c r="S190" s="41"/>
      <c r="T190" s="42"/>
      <c r="U190" s="41"/>
      <c r="V190" s="42"/>
      <c r="W190" s="61">
        <f t="shared" si="34"/>
        <v>0</v>
      </c>
      <c r="X190" s="53">
        <f t="shared" si="34"/>
        <v>0</v>
      </c>
    </row>
    <row r="191" spans="1:24" ht="12.75">
      <c r="A191" s="30" t="s">
        <v>332</v>
      </c>
      <c r="B191" s="32" t="s">
        <v>333</v>
      </c>
      <c r="C191" s="41"/>
      <c r="D191" s="42"/>
      <c r="E191" s="41"/>
      <c r="F191" s="42"/>
      <c r="G191" s="41"/>
      <c r="H191" s="42"/>
      <c r="I191" s="41"/>
      <c r="J191" s="42"/>
      <c r="K191" s="41"/>
      <c r="L191" s="42"/>
      <c r="M191" s="41"/>
      <c r="N191" s="42"/>
      <c r="O191" s="41"/>
      <c r="P191" s="42"/>
      <c r="Q191" s="41"/>
      <c r="R191" s="42"/>
      <c r="S191" s="41"/>
      <c r="T191" s="42"/>
      <c r="U191" s="41"/>
      <c r="V191" s="42"/>
      <c r="W191" s="61">
        <f t="shared" si="34"/>
        <v>0</v>
      </c>
      <c r="X191" s="53">
        <f t="shared" si="34"/>
        <v>0</v>
      </c>
    </row>
    <row r="192" spans="1:24" ht="12.75">
      <c r="A192" s="30" t="s">
        <v>334</v>
      </c>
      <c r="B192" s="32" t="s">
        <v>335</v>
      </c>
      <c r="C192" s="41"/>
      <c r="D192" s="42"/>
      <c r="E192" s="41"/>
      <c r="F192" s="42"/>
      <c r="G192" s="41"/>
      <c r="H192" s="42"/>
      <c r="I192" s="41"/>
      <c r="J192" s="42"/>
      <c r="K192" s="41"/>
      <c r="L192" s="42"/>
      <c r="M192" s="41"/>
      <c r="N192" s="42"/>
      <c r="O192" s="41"/>
      <c r="P192" s="42"/>
      <c r="Q192" s="41"/>
      <c r="R192" s="42"/>
      <c r="S192" s="41"/>
      <c r="T192" s="42"/>
      <c r="U192" s="41"/>
      <c r="V192" s="42"/>
      <c r="W192" s="61">
        <f t="shared" si="34"/>
        <v>0</v>
      </c>
      <c r="X192" s="53">
        <f t="shared" si="34"/>
        <v>0</v>
      </c>
    </row>
    <row r="193" spans="1:24" ht="12.75">
      <c r="A193" s="30" t="s">
        <v>336</v>
      </c>
      <c r="B193" s="32" t="s">
        <v>337</v>
      </c>
      <c r="C193" s="41"/>
      <c r="D193" s="42"/>
      <c r="E193" s="41"/>
      <c r="F193" s="42"/>
      <c r="G193" s="41"/>
      <c r="H193" s="42"/>
      <c r="I193" s="41"/>
      <c r="J193" s="42"/>
      <c r="K193" s="41"/>
      <c r="L193" s="42"/>
      <c r="M193" s="41"/>
      <c r="N193" s="42"/>
      <c r="O193" s="41"/>
      <c r="P193" s="42"/>
      <c r="Q193" s="41"/>
      <c r="R193" s="42"/>
      <c r="S193" s="41"/>
      <c r="T193" s="42"/>
      <c r="U193" s="41"/>
      <c r="V193" s="42"/>
      <c r="W193" s="61">
        <f t="shared" si="34"/>
        <v>0</v>
      </c>
      <c r="X193" s="53">
        <f t="shared" si="34"/>
        <v>0</v>
      </c>
    </row>
    <row r="194" spans="1:24" ht="12.75">
      <c r="A194" s="30" t="s">
        <v>338</v>
      </c>
      <c r="B194" s="32" t="s">
        <v>339</v>
      </c>
      <c r="C194" s="41"/>
      <c r="D194" s="42"/>
      <c r="E194" s="41"/>
      <c r="F194" s="42"/>
      <c r="G194" s="41"/>
      <c r="H194" s="42"/>
      <c r="I194" s="41"/>
      <c r="J194" s="42"/>
      <c r="K194" s="41"/>
      <c r="L194" s="42"/>
      <c r="M194" s="41"/>
      <c r="N194" s="42"/>
      <c r="O194" s="41"/>
      <c r="P194" s="42"/>
      <c r="Q194" s="41"/>
      <c r="R194" s="42"/>
      <c r="S194" s="41"/>
      <c r="T194" s="42"/>
      <c r="U194" s="41"/>
      <c r="V194" s="42"/>
      <c r="W194" s="61">
        <f t="shared" si="34"/>
        <v>0</v>
      </c>
      <c r="X194" s="53">
        <f t="shared" si="34"/>
        <v>0</v>
      </c>
    </row>
    <row r="195" spans="1:24" ht="12.75">
      <c r="A195" s="30" t="s">
        <v>340</v>
      </c>
      <c r="B195" s="32" t="s">
        <v>341</v>
      </c>
      <c r="C195" s="41"/>
      <c r="D195" s="42"/>
      <c r="E195" s="41"/>
      <c r="F195" s="42"/>
      <c r="G195" s="41"/>
      <c r="H195" s="42"/>
      <c r="I195" s="41"/>
      <c r="J195" s="42"/>
      <c r="K195" s="41"/>
      <c r="L195" s="42"/>
      <c r="M195" s="41"/>
      <c r="N195" s="42"/>
      <c r="O195" s="41"/>
      <c r="P195" s="42"/>
      <c r="Q195" s="41"/>
      <c r="R195" s="42"/>
      <c r="S195" s="41"/>
      <c r="T195" s="42"/>
      <c r="U195" s="41"/>
      <c r="V195" s="42"/>
      <c r="W195" s="61">
        <f t="shared" si="34"/>
        <v>0</v>
      </c>
      <c r="X195" s="53">
        <f t="shared" si="34"/>
        <v>0</v>
      </c>
    </row>
    <row r="196" spans="1:24" ht="12.75">
      <c r="A196" s="30" t="s">
        <v>342</v>
      </c>
      <c r="B196" s="32" t="s">
        <v>343</v>
      </c>
      <c r="C196" s="41"/>
      <c r="D196" s="42"/>
      <c r="E196" s="41"/>
      <c r="F196" s="42"/>
      <c r="G196" s="41"/>
      <c r="H196" s="42"/>
      <c r="I196" s="41"/>
      <c r="J196" s="42"/>
      <c r="K196" s="41"/>
      <c r="L196" s="42"/>
      <c r="M196" s="41"/>
      <c r="N196" s="42"/>
      <c r="O196" s="41"/>
      <c r="P196" s="42"/>
      <c r="Q196" s="41"/>
      <c r="R196" s="42"/>
      <c r="S196" s="41"/>
      <c r="T196" s="42"/>
      <c r="U196" s="41"/>
      <c r="V196" s="42"/>
      <c r="W196" s="61">
        <f t="shared" si="34"/>
        <v>0</v>
      </c>
      <c r="X196" s="53">
        <f t="shared" si="34"/>
        <v>0</v>
      </c>
    </row>
    <row r="197" spans="1:24" ht="12.75">
      <c r="A197" s="30" t="s">
        <v>344</v>
      </c>
      <c r="B197" s="32" t="s">
        <v>345</v>
      </c>
      <c r="C197" s="41"/>
      <c r="D197" s="42"/>
      <c r="E197" s="41"/>
      <c r="F197" s="42"/>
      <c r="G197" s="41"/>
      <c r="H197" s="42"/>
      <c r="I197" s="41"/>
      <c r="J197" s="42"/>
      <c r="K197" s="41"/>
      <c r="L197" s="42"/>
      <c r="M197" s="41"/>
      <c r="N197" s="42"/>
      <c r="O197" s="41"/>
      <c r="P197" s="42"/>
      <c r="Q197" s="41"/>
      <c r="R197" s="42"/>
      <c r="S197" s="41"/>
      <c r="T197" s="42"/>
      <c r="U197" s="41"/>
      <c r="V197" s="42"/>
      <c r="W197" s="61">
        <f t="shared" si="34"/>
        <v>0</v>
      </c>
      <c r="X197" s="53">
        <f t="shared" si="34"/>
        <v>0</v>
      </c>
    </row>
    <row r="198" spans="1:24" ht="12.75">
      <c r="A198" s="30" t="s">
        <v>346</v>
      </c>
      <c r="B198" s="32" t="s">
        <v>347</v>
      </c>
      <c r="C198" s="41"/>
      <c r="D198" s="42"/>
      <c r="E198" s="41"/>
      <c r="F198" s="42"/>
      <c r="G198" s="41"/>
      <c r="H198" s="42"/>
      <c r="I198" s="41"/>
      <c r="J198" s="42"/>
      <c r="K198" s="41"/>
      <c r="L198" s="42"/>
      <c r="M198" s="41"/>
      <c r="N198" s="42"/>
      <c r="O198" s="41"/>
      <c r="P198" s="42"/>
      <c r="Q198" s="41"/>
      <c r="R198" s="42"/>
      <c r="S198" s="41"/>
      <c r="T198" s="42"/>
      <c r="U198" s="41"/>
      <c r="V198" s="42"/>
      <c r="W198" s="61">
        <f t="shared" si="34"/>
        <v>0</v>
      </c>
      <c r="X198" s="53">
        <f t="shared" si="34"/>
        <v>0</v>
      </c>
    </row>
    <row r="199" spans="1:24" ht="12.75">
      <c r="A199" s="27" t="s">
        <v>348</v>
      </c>
      <c r="B199" s="28" t="s">
        <v>198</v>
      </c>
      <c r="C199" s="45">
        <f>SUM(C200+C201+C205+C206+C224+C225+C226+C227+C228)</f>
        <v>0</v>
      </c>
      <c r="D199" s="46">
        <f aca="true" t="shared" si="36" ref="D199:T199">SUM(D200+D201+D205+D206+D224+D225+D226+D227+D228)</f>
        <v>0</v>
      </c>
      <c r="E199" s="45">
        <f t="shared" si="36"/>
        <v>0</v>
      </c>
      <c r="F199" s="46">
        <f t="shared" si="36"/>
        <v>0</v>
      </c>
      <c r="G199" s="45">
        <f t="shared" si="36"/>
        <v>0</v>
      </c>
      <c r="H199" s="46">
        <f t="shared" si="36"/>
        <v>0</v>
      </c>
      <c r="I199" s="45">
        <f>SUM(I200+I201+I205+I206+I224+I225+I226+I227+I228)</f>
        <v>0</v>
      </c>
      <c r="J199" s="46">
        <f>SUM(J200+J201+J205+J206+J224+J225+J226+J227+J228)</f>
        <v>0</v>
      </c>
      <c r="K199" s="45">
        <f t="shared" si="36"/>
        <v>0</v>
      </c>
      <c r="L199" s="46">
        <f t="shared" si="36"/>
        <v>0</v>
      </c>
      <c r="M199" s="45">
        <f t="shared" si="36"/>
        <v>0</v>
      </c>
      <c r="N199" s="46">
        <f t="shared" si="36"/>
        <v>0</v>
      </c>
      <c r="O199" s="45">
        <f>SUM(O200+O201+O205+O206+O224+O225+O226+O227+O228)</f>
        <v>0</v>
      </c>
      <c r="P199" s="46">
        <f>SUM(P200+P201+P205+P206+P224+P225+P226+P227+P228)</f>
        <v>0</v>
      </c>
      <c r="Q199" s="45">
        <f t="shared" si="36"/>
        <v>0</v>
      </c>
      <c r="R199" s="46">
        <f t="shared" si="36"/>
        <v>0</v>
      </c>
      <c r="S199" s="45">
        <f t="shared" si="36"/>
        <v>0</v>
      </c>
      <c r="T199" s="46">
        <f t="shared" si="36"/>
        <v>0</v>
      </c>
      <c r="U199" s="45">
        <f>SUM(U200+U201+U205+U206+U224+U225+U226+U227+U228)</f>
        <v>0</v>
      </c>
      <c r="V199" s="46">
        <f>SUM(V200+V201+V205+V206+V224+V225+V226+V227+V228)</f>
        <v>0</v>
      </c>
      <c r="W199" s="61">
        <f t="shared" si="34"/>
        <v>0</v>
      </c>
      <c r="X199" s="53">
        <f t="shared" si="34"/>
        <v>0</v>
      </c>
    </row>
    <row r="200" spans="1:24" ht="12.75">
      <c r="A200" s="30" t="s">
        <v>349</v>
      </c>
      <c r="B200" s="32" t="s">
        <v>200</v>
      </c>
      <c r="C200" s="41"/>
      <c r="D200" s="42"/>
      <c r="E200" s="41"/>
      <c r="F200" s="42"/>
      <c r="G200" s="41"/>
      <c r="H200" s="42"/>
      <c r="I200" s="41"/>
      <c r="J200" s="42"/>
      <c r="K200" s="41"/>
      <c r="L200" s="42"/>
      <c r="M200" s="41"/>
      <c r="N200" s="42"/>
      <c r="O200" s="41"/>
      <c r="P200" s="42"/>
      <c r="Q200" s="41"/>
      <c r="R200" s="42"/>
      <c r="S200" s="41"/>
      <c r="T200" s="42"/>
      <c r="U200" s="41"/>
      <c r="V200" s="42"/>
      <c r="W200" s="61">
        <f t="shared" si="34"/>
        <v>0</v>
      </c>
      <c r="X200" s="53">
        <f t="shared" si="34"/>
        <v>0</v>
      </c>
    </row>
    <row r="201" spans="1:24" ht="12.75">
      <c r="A201" s="30" t="s">
        <v>350</v>
      </c>
      <c r="B201" s="32" t="s">
        <v>202</v>
      </c>
      <c r="C201" s="41">
        <f>SUM(C202:C204)</f>
        <v>0</v>
      </c>
      <c r="D201" s="42">
        <f aca="true" t="shared" si="37" ref="D201:T201">SUM(D202:D204)</f>
        <v>0</v>
      </c>
      <c r="E201" s="41">
        <f t="shared" si="37"/>
        <v>0</v>
      </c>
      <c r="F201" s="42">
        <f t="shared" si="37"/>
        <v>0</v>
      </c>
      <c r="G201" s="41">
        <f t="shared" si="37"/>
        <v>0</v>
      </c>
      <c r="H201" s="42">
        <f t="shared" si="37"/>
        <v>0</v>
      </c>
      <c r="I201" s="41">
        <f>SUM(I202:I204)</f>
        <v>0</v>
      </c>
      <c r="J201" s="42">
        <f>SUM(J202:J204)</f>
        <v>0</v>
      </c>
      <c r="K201" s="41">
        <f t="shared" si="37"/>
        <v>0</v>
      </c>
      <c r="L201" s="42">
        <f t="shared" si="37"/>
        <v>0</v>
      </c>
      <c r="M201" s="41">
        <f t="shared" si="37"/>
        <v>0</v>
      </c>
      <c r="N201" s="42">
        <f t="shared" si="37"/>
        <v>0</v>
      </c>
      <c r="O201" s="41">
        <f>SUM(O202:O204)</f>
        <v>0</v>
      </c>
      <c r="P201" s="42">
        <f>SUM(P202:P204)</f>
        <v>0</v>
      </c>
      <c r="Q201" s="41">
        <f t="shared" si="37"/>
        <v>0</v>
      </c>
      <c r="R201" s="42">
        <f t="shared" si="37"/>
        <v>0</v>
      </c>
      <c r="S201" s="41">
        <f t="shared" si="37"/>
        <v>0</v>
      </c>
      <c r="T201" s="42">
        <f t="shared" si="37"/>
        <v>0</v>
      </c>
      <c r="U201" s="41">
        <f>SUM(U202:U204)</f>
        <v>0</v>
      </c>
      <c r="V201" s="42">
        <f>SUM(V202:V204)</f>
        <v>0</v>
      </c>
      <c r="W201" s="61">
        <f t="shared" si="34"/>
        <v>0</v>
      </c>
      <c r="X201" s="53">
        <f t="shared" si="34"/>
        <v>0</v>
      </c>
    </row>
    <row r="202" spans="1:24" ht="12.75">
      <c r="A202" s="30" t="s">
        <v>351</v>
      </c>
      <c r="B202" s="32" t="s">
        <v>204</v>
      </c>
      <c r="C202" s="41"/>
      <c r="D202" s="42"/>
      <c r="E202" s="41"/>
      <c r="F202" s="42"/>
      <c r="G202" s="41"/>
      <c r="H202" s="42"/>
      <c r="I202" s="41"/>
      <c r="J202" s="42"/>
      <c r="K202" s="41"/>
      <c r="L202" s="42"/>
      <c r="M202" s="41"/>
      <c r="N202" s="42"/>
      <c r="O202" s="41"/>
      <c r="P202" s="42"/>
      <c r="Q202" s="41"/>
      <c r="R202" s="42"/>
      <c r="S202" s="41"/>
      <c r="T202" s="42"/>
      <c r="U202" s="41"/>
      <c r="V202" s="42"/>
      <c r="W202" s="61">
        <f t="shared" si="34"/>
        <v>0</v>
      </c>
      <c r="X202" s="53">
        <f t="shared" si="34"/>
        <v>0</v>
      </c>
    </row>
    <row r="203" spans="1:24" ht="12.75">
      <c r="A203" s="30" t="s">
        <v>352</v>
      </c>
      <c r="B203" s="32" t="s">
        <v>206</v>
      </c>
      <c r="C203" s="41"/>
      <c r="D203" s="42"/>
      <c r="E203" s="41"/>
      <c r="F203" s="42"/>
      <c r="G203" s="41"/>
      <c r="H203" s="42"/>
      <c r="I203" s="41"/>
      <c r="J203" s="42"/>
      <c r="K203" s="41"/>
      <c r="L203" s="42"/>
      <c r="M203" s="41"/>
      <c r="N203" s="42"/>
      <c r="O203" s="41"/>
      <c r="P203" s="42"/>
      <c r="Q203" s="41"/>
      <c r="R203" s="42"/>
      <c r="S203" s="41"/>
      <c r="T203" s="42"/>
      <c r="U203" s="41"/>
      <c r="V203" s="42"/>
      <c r="W203" s="61">
        <f t="shared" si="34"/>
        <v>0</v>
      </c>
      <c r="X203" s="53">
        <f t="shared" si="34"/>
        <v>0</v>
      </c>
    </row>
    <row r="204" spans="1:24" ht="12.75">
      <c r="A204" s="30" t="s">
        <v>353</v>
      </c>
      <c r="B204" s="32" t="s">
        <v>208</v>
      </c>
      <c r="C204" s="41"/>
      <c r="D204" s="42"/>
      <c r="E204" s="41"/>
      <c r="F204" s="42"/>
      <c r="G204" s="41"/>
      <c r="H204" s="42"/>
      <c r="I204" s="41"/>
      <c r="J204" s="42"/>
      <c r="K204" s="41"/>
      <c r="L204" s="42"/>
      <c r="M204" s="41"/>
      <c r="N204" s="42"/>
      <c r="O204" s="41"/>
      <c r="P204" s="42"/>
      <c r="Q204" s="41"/>
      <c r="R204" s="42"/>
      <c r="S204" s="41"/>
      <c r="T204" s="42"/>
      <c r="U204" s="41"/>
      <c r="V204" s="42"/>
      <c r="W204" s="61">
        <f t="shared" si="34"/>
        <v>0</v>
      </c>
      <c r="X204" s="53">
        <f t="shared" si="34"/>
        <v>0</v>
      </c>
    </row>
    <row r="205" spans="1:24" ht="12.75">
      <c r="A205" s="30" t="s">
        <v>354</v>
      </c>
      <c r="B205" s="32" t="s">
        <v>210</v>
      </c>
      <c r="C205" s="41"/>
      <c r="D205" s="42"/>
      <c r="E205" s="41"/>
      <c r="F205" s="42"/>
      <c r="G205" s="41"/>
      <c r="H205" s="42"/>
      <c r="I205" s="41"/>
      <c r="J205" s="42"/>
      <c r="K205" s="41"/>
      <c r="L205" s="42"/>
      <c r="M205" s="41"/>
      <c r="N205" s="42"/>
      <c r="O205" s="41"/>
      <c r="P205" s="42"/>
      <c r="Q205" s="41"/>
      <c r="R205" s="42"/>
      <c r="S205" s="41"/>
      <c r="T205" s="42"/>
      <c r="U205" s="41"/>
      <c r="V205" s="42"/>
      <c r="W205" s="61">
        <f t="shared" si="34"/>
        <v>0</v>
      </c>
      <c r="X205" s="53">
        <f t="shared" si="34"/>
        <v>0</v>
      </c>
    </row>
    <row r="206" spans="1:24" ht="12.75">
      <c r="A206" s="30" t="s">
        <v>355</v>
      </c>
      <c r="B206" s="32" t="s">
        <v>212</v>
      </c>
      <c r="C206" s="41">
        <f>SUM(C207+C208+C218+C219+C220)</f>
        <v>0</v>
      </c>
      <c r="D206" s="42">
        <f aca="true" t="shared" si="38" ref="D206:T206">SUM(D207+D208+D218+D219+D220)</f>
        <v>0</v>
      </c>
      <c r="E206" s="41">
        <f t="shared" si="38"/>
        <v>0</v>
      </c>
      <c r="F206" s="42">
        <f t="shared" si="38"/>
        <v>0</v>
      </c>
      <c r="G206" s="41">
        <f t="shared" si="38"/>
        <v>0</v>
      </c>
      <c r="H206" s="42">
        <f t="shared" si="38"/>
        <v>0</v>
      </c>
      <c r="I206" s="41">
        <f>SUM(I207+I208+I218+I219+I220)</f>
        <v>0</v>
      </c>
      <c r="J206" s="42">
        <f>SUM(J207+J208+J218+J219+J220)</f>
        <v>0</v>
      </c>
      <c r="K206" s="41">
        <f t="shared" si="38"/>
        <v>0</v>
      </c>
      <c r="L206" s="42">
        <f t="shared" si="38"/>
        <v>0</v>
      </c>
      <c r="M206" s="41">
        <f t="shared" si="38"/>
        <v>0</v>
      </c>
      <c r="N206" s="42">
        <f t="shared" si="38"/>
        <v>0</v>
      </c>
      <c r="O206" s="41">
        <f>SUM(O207+O208+O218+O219+O220)</f>
        <v>0</v>
      </c>
      <c r="P206" s="42">
        <f>SUM(P207+P208+P218+P219+P220)</f>
        <v>0</v>
      </c>
      <c r="Q206" s="41">
        <f t="shared" si="38"/>
        <v>0</v>
      </c>
      <c r="R206" s="42">
        <f t="shared" si="38"/>
        <v>0</v>
      </c>
      <c r="S206" s="41">
        <f t="shared" si="38"/>
        <v>0</v>
      </c>
      <c r="T206" s="42">
        <f t="shared" si="38"/>
        <v>0</v>
      </c>
      <c r="U206" s="41">
        <f>SUM(U207+U208+U218+U219+U220)</f>
        <v>0</v>
      </c>
      <c r="V206" s="42">
        <f>SUM(V207+V208+V218+V219+V220)</f>
        <v>0</v>
      </c>
      <c r="W206" s="61">
        <f t="shared" si="34"/>
        <v>0</v>
      </c>
      <c r="X206" s="53">
        <f t="shared" si="34"/>
        <v>0</v>
      </c>
    </row>
    <row r="207" spans="1:24" ht="12.75">
      <c r="A207" s="30" t="s">
        <v>356</v>
      </c>
      <c r="B207" s="32" t="s">
        <v>214</v>
      </c>
      <c r="C207" s="41"/>
      <c r="D207" s="42"/>
      <c r="E207" s="41"/>
      <c r="F207" s="42"/>
      <c r="G207" s="41"/>
      <c r="H207" s="42"/>
      <c r="I207" s="41"/>
      <c r="J207" s="42"/>
      <c r="K207" s="41"/>
      <c r="L207" s="42"/>
      <c r="M207" s="41"/>
      <c r="N207" s="42"/>
      <c r="O207" s="41"/>
      <c r="P207" s="42"/>
      <c r="Q207" s="41"/>
      <c r="R207" s="42"/>
      <c r="S207" s="41"/>
      <c r="T207" s="42"/>
      <c r="U207" s="41"/>
      <c r="V207" s="42"/>
      <c r="W207" s="61">
        <f aca="true" t="shared" si="39" ref="W207:X222">SUM(C207+E207+G207+I207+K207+M207+O207+Q207+S207+U207)</f>
        <v>0</v>
      </c>
      <c r="X207" s="53">
        <f t="shared" si="39"/>
        <v>0</v>
      </c>
    </row>
    <row r="208" spans="1:24" ht="12.75">
      <c r="A208" s="30" t="s">
        <v>357</v>
      </c>
      <c r="B208" s="32" t="s">
        <v>216</v>
      </c>
      <c r="C208" s="41">
        <f>SUM(C209:C217)</f>
        <v>0</v>
      </c>
      <c r="D208" s="42">
        <f aca="true" t="shared" si="40" ref="D208:T208">SUM(D209:D217)</f>
        <v>0</v>
      </c>
      <c r="E208" s="41">
        <f t="shared" si="40"/>
        <v>0</v>
      </c>
      <c r="F208" s="42">
        <f t="shared" si="40"/>
        <v>0</v>
      </c>
      <c r="G208" s="41">
        <f t="shared" si="40"/>
        <v>0</v>
      </c>
      <c r="H208" s="42">
        <f t="shared" si="40"/>
        <v>0</v>
      </c>
      <c r="I208" s="41">
        <f>SUM(I209:I217)</f>
        <v>0</v>
      </c>
      <c r="J208" s="42">
        <f>SUM(J209:J217)</f>
        <v>0</v>
      </c>
      <c r="K208" s="41">
        <f t="shared" si="40"/>
        <v>0</v>
      </c>
      <c r="L208" s="42">
        <f t="shared" si="40"/>
        <v>0</v>
      </c>
      <c r="M208" s="41">
        <f t="shared" si="40"/>
        <v>0</v>
      </c>
      <c r="N208" s="42">
        <f t="shared" si="40"/>
        <v>0</v>
      </c>
      <c r="O208" s="41">
        <f>SUM(O209:O217)</f>
        <v>0</v>
      </c>
      <c r="P208" s="42">
        <f>SUM(P209:P217)</f>
        <v>0</v>
      </c>
      <c r="Q208" s="41">
        <f t="shared" si="40"/>
        <v>0</v>
      </c>
      <c r="R208" s="42">
        <f t="shared" si="40"/>
        <v>0</v>
      </c>
      <c r="S208" s="41">
        <f t="shared" si="40"/>
        <v>0</v>
      </c>
      <c r="T208" s="42">
        <f t="shared" si="40"/>
        <v>0</v>
      </c>
      <c r="U208" s="41">
        <f>SUM(U209:U217)</f>
        <v>0</v>
      </c>
      <c r="V208" s="42">
        <f>SUM(V209:V217)</f>
        <v>0</v>
      </c>
      <c r="W208" s="61">
        <f t="shared" si="39"/>
        <v>0</v>
      </c>
      <c r="X208" s="53">
        <f t="shared" si="39"/>
        <v>0</v>
      </c>
    </row>
    <row r="209" spans="1:24" ht="12.75">
      <c r="A209" s="30" t="s">
        <v>358</v>
      </c>
      <c r="B209" s="32" t="s">
        <v>218</v>
      </c>
      <c r="C209" s="41"/>
      <c r="D209" s="42"/>
      <c r="E209" s="41"/>
      <c r="F209" s="42"/>
      <c r="G209" s="41"/>
      <c r="H209" s="42"/>
      <c r="I209" s="41"/>
      <c r="J209" s="42"/>
      <c r="K209" s="41"/>
      <c r="L209" s="42"/>
      <c r="M209" s="41"/>
      <c r="N209" s="42"/>
      <c r="O209" s="41"/>
      <c r="P209" s="42"/>
      <c r="Q209" s="41"/>
      <c r="R209" s="42"/>
      <c r="S209" s="41"/>
      <c r="T209" s="42"/>
      <c r="U209" s="41"/>
      <c r="V209" s="42"/>
      <c r="W209" s="61">
        <f t="shared" si="39"/>
        <v>0</v>
      </c>
      <c r="X209" s="53">
        <f t="shared" si="39"/>
        <v>0</v>
      </c>
    </row>
    <row r="210" spans="1:24" ht="12.75">
      <c r="A210" s="30" t="s">
        <v>359</v>
      </c>
      <c r="B210" s="32" t="s">
        <v>220</v>
      </c>
      <c r="C210" s="41"/>
      <c r="D210" s="42"/>
      <c r="E210" s="41"/>
      <c r="F210" s="42"/>
      <c r="G210" s="41"/>
      <c r="H210" s="42"/>
      <c r="I210" s="41"/>
      <c r="J210" s="42"/>
      <c r="K210" s="41"/>
      <c r="L210" s="42"/>
      <c r="M210" s="41"/>
      <c r="N210" s="42"/>
      <c r="O210" s="41"/>
      <c r="P210" s="42"/>
      <c r="Q210" s="41"/>
      <c r="R210" s="42"/>
      <c r="S210" s="41"/>
      <c r="T210" s="42"/>
      <c r="U210" s="41"/>
      <c r="V210" s="42"/>
      <c r="W210" s="61">
        <f t="shared" si="39"/>
        <v>0</v>
      </c>
      <c r="X210" s="53">
        <f t="shared" si="39"/>
        <v>0</v>
      </c>
    </row>
    <row r="211" spans="1:24" ht="12.75">
      <c r="A211" s="30" t="s">
        <v>360</v>
      </c>
      <c r="B211" s="32" t="s">
        <v>222</v>
      </c>
      <c r="C211" s="41"/>
      <c r="D211" s="42"/>
      <c r="E211" s="41"/>
      <c r="F211" s="42"/>
      <c r="G211" s="41"/>
      <c r="H211" s="42"/>
      <c r="I211" s="41"/>
      <c r="J211" s="42"/>
      <c r="K211" s="41"/>
      <c r="L211" s="42"/>
      <c r="M211" s="41"/>
      <c r="N211" s="42"/>
      <c r="O211" s="41"/>
      <c r="P211" s="42"/>
      <c r="Q211" s="41"/>
      <c r="R211" s="42"/>
      <c r="S211" s="41"/>
      <c r="T211" s="42"/>
      <c r="U211" s="41"/>
      <c r="V211" s="42"/>
      <c r="W211" s="61">
        <f t="shared" si="39"/>
        <v>0</v>
      </c>
      <c r="X211" s="53">
        <f t="shared" si="39"/>
        <v>0</v>
      </c>
    </row>
    <row r="212" spans="1:24" ht="12.75">
      <c r="A212" s="30" t="s">
        <v>361</v>
      </c>
      <c r="B212" s="32" t="s">
        <v>224</v>
      </c>
      <c r="C212" s="41"/>
      <c r="D212" s="42"/>
      <c r="E212" s="41"/>
      <c r="F212" s="42"/>
      <c r="G212" s="41"/>
      <c r="H212" s="42"/>
      <c r="I212" s="41"/>
      <c r="J212" s="42"/>
      <c r="K212" s="41"/>
      <c r="L212" s="42"/>
      <c r="M212" s="41"/>
      <c r="N212" s="42"/>
      <c r="O212" s="41"/>
      <c r="P212" s="42"/>
      <c r="Q212" s="41"/>
      <c r="R212" s="42"/>
      <c r="S212" s="41"/>
      <c r="T212" s="42"/>
      <c r="U212" s="41"/>
      <c r="V212" s="42"/>
      <c r="W212" s="61">
        <f t="shared" si="39"/>
        <v>0</v>
      </c>
      <c r="X212" s="53">
        <f t="shared" si="39"/>
        <v>0</v>
      </c>
    </row>
    <row r="213" spans="1:24" ht="12.75">
      <c r="A213" s="30" t="s">
        <v>362</v>
      </c>
      <c r="B213" s="32" t="s">
        <v>226</v>
      </c>
      <c r="C213" s="41"/>
      <c r="D213" s="42"/>
      <c r="E213" s="41"/>
      <c r="F213" s="42"/>
      <c r="G213" s="41"/>
      <c r="H213" s="42"/>
      <c r="I213" s="41"/>
      <c r="J213" s="42"/>
      <c r="K213" s="41"/>
      <c r="L213" s="42"/>
      <c r="M213" s="41"/>
      <c r="N213" s="42"/>
      <c r="O213" s="41"/>
      <c r="P213" s="42"/>
      <c r="Q213" s="41"/>
      <c r="R213" s="42"/>
      <c r="S213" s="41"/>
      <c r="T213" s="42"/>
      <c r="U213" s="41"/>
      <c r="V213" s="42"/>
      <c r="W213" s="61">
        <f t="shared" si="39"/>
        <v>0</v>
      </c>
      <c r="X213" s="53">
        <f t="shared" si="39"/>
        <v>0</v>
      </c>
    </row>
    <row r="214" spans="1:24" ht="12.75">
      <c r="A214" s="30" t="s">
        <v>363</v>
      </c>
      <c r="B214" s="32" t="s">
        <v>228</v>
      </c>
      <c r="C214" s="41"/>
      <c r="D214" s="42"/>
      <c r="E214" s="41"/>
      <c r="F214" s="42"/>
      <c r="G214" s="41"/>
      <c r="H214" s="42"/>
      <c r="I214" s="41"/>
      <c r="J214" s="42"/>
      <c r="K214" s="41"/>
      <c r="L214" s="42"/>
      <c r="M214" s="41"/>
      <c r="N214" s="42"/>
      <c r="O214" s="41"/>
      <c r="P214" s="42"/>
      <c r="Q214" s="41"/>
      <c r="R214" s="42"/>
      <c r="S214" s="41"/>
      <c r="T214" s="42"/>
      <c r="U214" s="41"/>
      <c r="V214" s="42"/>
      <c r="W214" s="61">
        <f t="shared" si="39"/>
        <v>0</v>
      </c>
      <c r="X214" s="53">
        <f t="shared" si="39"/>
        <v>0</v>
      </c>
    </row>
    <row r="215" spans="1:24" ht="12.75">
      <c r="A215" s="30" t="s">
        <v>364</v>
      </c>
      <c r="B215" s="32" t="s">
        <v>230</v>
      </c>
      <c r="C215" s="41"/>
      <c r="D215" s="42"/>
      <c r="E215" s="41"/>
      <c r="F215" s="42"/>
      <c r="G215" s="41"/>
      <c r="H215" s="42"/>
      <c r="I215" s="41"/>
      <c r="J215" s="42"/>
      <c r="K215" s="41"/>
      <c r="L215" s="42"/>
      <c r="M215" s="41"/>
      <c r="N215" s="42"/>
      <c r="O215" s="41"/>
      <c r="P215" s="42"/>
      <c r="Q215" s="41"/>
      <c r="R215" s="42"/>
      <c r="S215" s="41"/>
      <c r="T215" s="42"/>
      <c r="U215" s="41"/>
      <c r="V215" s="42"/>
      <c r="W215" s="61">
        <f t="shared" si="39"/>
        <v>0</v>
      </c>
      <c r="X215" s="53">
        <f t="shared" si="39"/>
        <v>0</v>
      </c>
    </row>
    <row r="216" spans="1:24" ht="12.75">
      <c r="A216" s="30" t="s">
        <v>365</v>
      </c>
      <c r="B216" s="32" t="s">
        <v>232</v>
      </c>
      <c r="C216" s="41"/>
      <c r="D216" s="42"/>
      <c r="E216" s="41"/>
      <c r="F216" s="42"/>
      <c r="G216" s="41"/>
      <c r="H216" s="42"/>
      <c r="I216" s="41"/>
      <c r="J216" s="42"/>
      <c r="K216" s="41"/>
      <c r="L216" s="42"/>
      <c r="M216" s="41"/>
      <c r="N216" s="42"/>
      <c r="O216" s="41"/>
      <c r="P216" s="42"/>
      <c r="Q216" s="41"/>
      <c r="R216" s="42"/>
      <c r="S216" s="41"/>
      <c r="T216" s="42"/>
      <c r="U216" s="41"/>
      <c r="V216" s="42"/>
      <c r="W216" s="61">
        <f t="shared" si="39"/>
        <v>0</v>
      </c>
      <c r="X216" s="53">
        <f t="shared" si="39"/>
        <v>0</v>
      </c>
    </row>
    <row r="217" spans="1:24" ht="12.75">
      <c r="A217" s="30" t="s">
        <v>366</v>
      </c>
      <c r="B217" s="32" t="s">
        <v>234</v>
      </c>
      <c r="C217" s="41"/>
      <c r="D217" s="42"/>
      <c r="E217" s="41"/>
      <c r="F217" s="42"/>
      <c r="G217" s="41"/>
      <c r="H217" s="42"/>
      <c r="I217" s="41"/>
      <c r="J217" s="42"/>
      <c r="K217" s="41"/>
      <c r="L217" s="42"/>
      <c r="M217" s="41"/>
      <c r="N217" s="42"/>
      <c r="O217" s="41"/>
      <c r="P217" s="42"/>
      <c r="Q217" s="41"/>
      <c r="R217" s="42"/>
      <c r="S217" s="41"/>
      <c r="T217" s="42"/>
      <c r="U217" s="41"/>
      <c r="V217" s="42"/>
      <c r="W217" s="61">
        <f t="shared" si="39"/>
        <v>0</v>
      </c>
      <c r="X217" s="53">
        <f t="shared" si="39"/>
        <v>0</v>
      </c>
    </row>
    <row r="218" spans="1:24" ht="12.75">
      <c r="A218" s="30" t="s">
        <v>367</v>
      </c>
      <c r="B218" s="32" t="s">
        <v>236</v>
      </c>
      <c r="C218" s="41"/>
      <c r="D218" s="42"/>
      <c r="E218" s="41"/>
      <c r="F218" s="42"/>
      <c r="G218" s="41"/>
      <c r="H218" s="42"/>
      <c r="I218" s="41"/>
      <c r="J218" s="42"/>
      <c r="K218" s="41"/>
      <c r="L218" s="42"/>
      <c r="M218" s="41"/>
      <c r="N218" s="42"/>
      <c r="O218" s="41"/>
      <c r="P218" s="42"/>
      <c r="Q218" s="41"/>
      <c r="R218" s="42"/>
      <c r="S218" s="41"/>
      <c r="T218" s="42"/>
      <c r="U218" s="41"/>
      <c r="V218" s="42"/>
      <c r="W218" s="61">
        <f t="shared" si="39"/>
        <v>0</v>
      </c>
      <c r="X218" s="53">
        <f t="shared" si="39"/>
        <v>0</v>
      </c>
    </row>
    <row r="219" spans="1:24" ht="12.75">
      <c r="A219" s="30" t="s">
        <v>368</v>
      </c>
      <c r="B219" s="32" t="s">
        <v>238</v>
      </c>
      <c r="C219" s="41"/>
      <c r="D219" s="42"/>
      <c r="E219" s="41"/>
      <c r="F219" s="42"/>
      <c r="G219" s="41"/>
      <c r="H219" s="42"/>
      <c r="I219" s="41"/>
      <c r="J219" s="42"/>
      <c r="K219" s="41"/>
      <c r="L219" s="42"/>
      <c r="M219" s="41"/>
      <c r="N219" s="42"/>
      <c r="O219" s="41"/>
      <c r="P219" s="42"/>
      <c r="Q219" s="41"/>
      <c r="R219" s="42"/>
      <c r="S219" s="41"/>
      <c r="T219" s="42"/>
      <c r="U219" s="41"/>
      <c r="V219" s="42"/>
      <c r="W219" s="61">
        <f t="shared" si="39"/>
        <v>0</v>
      </c>
      <c r="X219" s="53">
        <f t="shared" si="39"/>
        <v>0</v>
      </c>
    </row>
    <row r="220" spans="1:24" ht="12.75">
      <c r="A220" s="30" t="s">
        <v>369</v>
      </c>
      <c r="B220" s="32" t="s">
        <v>240</v>
      </c>
      <c r="C220" s="41">
        <f>SUM(C221:C223)</f>
        <v>0</v>
      </c>
      <c r="D220" s="42">
        <f aca="true" t="shared" si="41" ref="D220:T220">SUM(D221:D223)</f>
        <v>0</v>
      </c>
      <c r="E220" s="41">
        <f t="shared" si="41"/>
        <v>0</v>
      </c>
      <c r="F220" s="42">
        <f t="shared" si="41"/>
        <v>0</v>
      </c>
      <c r="G220" s="41">
        <f t="shared" si="41"/>
        <v>0</v>
      </c>
      <c r="H220" s="42">
        <f t="shared" si="41"/>
        <v>0</v>
      </c>
      <c r="I220" s="41">
        <f>SUM(I221:I223)</f>
        <v>0</v>
      </c>
      <c r="J220" s="42">
        <f>SUM(J221:J223)</f>
        <v>0</v>
      </c>
      <c r="K220" s="41">
        <f t="shared" si="41"/>
        <v>0</v>
      </c>
      <c r="L220" s="42">
        <f t="shared" si="41"/>
        <v>0</v>
      </c>
      <c r="M220" s="41">
        <f t="shared" si="41"/>
        <v>0</v>
      </c>
      <c r="N220" s="42">
        <f t="shared" si="41"/>
        <v>0</v>
      </c>
      <c r="O220" s="41">
        <f>SUM(O221:O223)</f>
        <v>0</v>
      </c>
      <c r="P220" s="42">
        <f>SUM(P221:P223)</f>
        <v>0</v>
      </c>
      <c r="Q220" s="41">
        <f t="shared" si="41"/>
        <v>0</v>
      </c>
      <c r="R220" s="42">
        <f t="shared" si="41"/>
        <v>0</v>
      </c>
      <c r="S220" s="41">
        <f t="shared" si="41"/>
        <v>0</v>
      </c>
      <c r="T220" s="42">
        <f t="shared" si="41"/>
        <v>0</v>
      </c>
      <c r="U220" s="41">
        <f>SUM(U221:U223)</f>
        <v>0</v>
      </c>
      <c r="V220" s="42">
        <f>SUM(V221:V223)</f>
        <v>0</v>
      </c>
      <c r="W220" s="61">
        <f t="shared" si="39"/>
        <v>0</v>
      </c>
      <c r="X220" s="53">
        <f t="shared" si="39"/>
        <v>0</v>
      </c>
    </row>
    <row r="221" spans="1:24" ht="12.75">
      <c r="A221" s="30" t="s">
        <v>370</v>
      </c>
      <c r="B221" s="32" t="s">
        <v>242</v>
      </c>
      <c r="C221" s="41"/>
      <c r="D221" s="42"/>
      <c r="E221" s="41"/>
      <c r="F221" s="42"/>
      <c r="G221" s="41"/>
      <c r="H221" s="42"/>
      <c r="I221" s="41"/>
      <c r="J221" s="42"/>
      <c r="K221" s="41"/>
      <c r="L221" s="42"/>
      <c r="M221" s="41"/>
      <c r="N221" s="42"/>
      <c r="O221" s="41"/>
      <c r="P221" s="42"/>
      <c r="Q221" s="41"/>
      <c r="R221" s="42"/>
      <c r="S221" s="41"/>
      <c r="T221" s="42"/>
      <c r="U221" s="41"/>
      <c r="V221" s="42"/>
      <c r="W221" s="61">
        <f t="shared" si="39"/>
        <v>0</v>
      </c>
      <c r="X221" s="53">
        <f t="shared" si="39"/>
        <v>0</v>
      </c>
    </row>
    <row r="222" spans="1:24" ht="12.75">
      <c r="A222" s="30" t="s">
        <v>371</v>
      </c>
      <c r="B222" s="40" t="s">
        <v>244</v>
      </c>
      <c r="C222" s="41"/>
      <c r="D222" s="42"/>
      <c r="E222" s="41"/>
      <c r="F222" s="42"/>
      <c r="G222" s="41"/>
      <c r="H222" s="42"/>
      <c r="I222" s="41"/>
      <c r="J222" s="42"/>
      <c r="K222" s="41"/>
      <c r="L222" s="42"/>
      <c r="M222" s="41"/>
      <c r="N222" s="42"/>
      <c r="O222" s="41"/>
      <c r="P222" s="42"/>
      <c r="Q222" s="41"/>
      <c r="R222" s="42"/>
      <c r="S222" s="41"/>
      <c r="T222" s="42"/>
      <c r="U222" s="41"/>
      <c r="V222" s="42"/>
      <c r="W222" s="61">
        <f t="shared" si="39"/>
        <v>0</v>
      </c>
      <c r="X222" s="53">
        <f t="shared" si="39"/>
        <v>0</v>
      </c>
    </row>
    <row r="223" spans="1:24" ht="12.75">
      <c r="A223" s="30" t="s">
        <v>372</v>
      </c>
      <c r="B223" s="40" t="s">
        <v>246</v>
      </c>
      <c r="C223" s="41"/>
      <c r="D223" s="42"/>
      <c r="E223" s="41"/>
      <c r="F223" s="42"/>
      <c r="G223" s="41"/>
      <c r="H223" s="42"/>
      <c r="I223" s="41"/>
      <c r="J223" s="42"/>
      <c r="K223" s="41"/>
      <c r="L223" s="42"/>
      <c r="M223" s="41"/>
      <c r="N223" s="42"/>
      <c r="O223" s="41"/>
      <c r="P223" s="42"/>
      <c r="Q223" s="41"/>
      <c r="R223" s="42"/>
      <c r="S223" s="41"/>
      <c r="T223" s="42"/>
      <c r="U223" s="41"/>
      <c r="V223" s="42"/>
      <c r="W223" s="61">
        <f aca="true" t="shared" si="42" ref="W223:X238">SUM(C223+E223+G223+I223+K223+M223+O223+Q223+S223+U223)</f>
        <v>0</v>
      </c>
      <c r="X223" s="53">
        <f t="shared" si="42"/>
        <v>0</v>
      </c>
    </row>
    <row r="224" spans="1:24" ht="12.75">
      <c r="A224" s="30" t="s">
        <v>373</v>
      </c>
      <c r="B224" s="32" t="s">
        <v>248</v>
      </c>
      <c r="C224" s="41"/>
      <c r="D224" s="42"/>
      <c r="E224" s="41"/>
      <c r="F224" s="42"/>
      <c r="G224" s="41"/>
      <c r="H224" s="42"/>
      <c r="I224" s="41"/>
      <c r="J224" s="42"/>
      <c r="K224" s="41"/>
      <c r="L224" s="42"/>
      <c r="M224" s="41"/>
      <c r="N224" s="42"/>
      <c r="O224" s="41"/>
      <c r="P224" s="42"/>
      <c r="Q224" s="41"/>
      <c r="R224" s="42"/>
      <c r="S224" s="41"/>
      <c r="T224" s="42"/>
      <c r="U224" s="41"/>
      <c r="V224" s="42"/>
      <c r="W224" s="61">
        <f t="shared" si="42"/>
        <v>0</v>
      </c>
      <c r="X224" s="53">
        <f t="shared" si="42"/>
        <v>0</v>
      </c>
    </row>
    <row r="225" spans="1:24" ht="12.75">
      <c r="A225" s="30" t="s">
        <v>374</v>
      </c>
      <c r="B225" s="32" t="s">
        <v>250</v>
      </c>
      <c r="C225" s="41"/>
      <c r="D225" s="42"/>
      <c r="E225" s="41"/>
      <c r="F225" s="42"/>
      <c r="G225" s="41"/>
      <c r="H225" s="42"/>
      <c r="I225" s="41"/>
      <c r="J225" s="42"/>
      <c r="K225" s="41"/>
      <c r="L225" s="42"/>
      <c r="M225" s="41"/>
      <c r="N225" s="42"/>
      <c r="O225" s="41"/>
      <c r="P225" s="42"/>
      <c r="Q225" s="41"/>
      <c r="R225" s="42"/>
      <c r="S225" s="41"/>
      <c r="T225" s="42"/>
      <c r="U225" s="41"/>
      <c r="V225" s="42"/>
      <c r="W225" s="61">
        <f t="shared" si="42"/>
        <v>0</v>
      </c>
      <c r="X225" s="53">
        <f t="shared" si="42"/>
        <v>0</v>
      </c>
    </row>
    <row r="226" spans="1:24" ht="12.75">
      <c r="A226" s="30" t="s">
        <v>375</v>
      </c>
      <c r="B226" s="40" t="s">
        <v>252</v>
      </c>
      <c r="C226" s="41"/>
      <c r="D226" s="42"/>
      <c r="E226" s="41"/>
      <c r="F226" s="42"/>
      <c r="G226" s="41"/>
      <c r="H226" s="42"/>
      <c r="I226" s="41"/>
      <c r="J226" s="42"/>
      <c r="K226" s="41"/>
      <c r="L226" s="42"/>
      <c r="M226" s="41"/>
      <c r="N226" s="42"/>
      <c r="O226" s="41"/>
      <c r="P226" s="42"/>
      <c r="Q226" s="41"/>
      <c r="R226" s="42"/>
      <c r="S226" s="41"/>
      <c r="T226" s="42"/>
      <c r="U226" s="41"/>
      <c r="V226" s="42"/>
      <c r="W226" s="61">
        <f t="shared" si="42"/>
        <v>0</v>
      </c>
      <c r="X226" s="53">
        <f t="shared" si="42"/>
        <v>0</v>
      </c>
    </row>
    <row r="227" spans="1:24" ht="12.75">
      <c r="A227" s="30" t="s">
        <v>376</v>
      </c>
      <c r="B227" s="32" t="s">
        <v>254</v>
      </c>
      <c r="C227" s="41"/>
      <c r="D227" s="42"/>
      <c r="E227" s="41"/>
      <c r="F227" s="42"/>
      <c r="G227" s="41"/>
      <c r="H227" s="42"/>
      <c r="I227" s="41"/>
      <c r="J227" s="42"/>
      <c r="K227" s="41"/>
      <c r="L227" s="42"/>
      <c r="M227" s="41"/>
      <c r="N227" s="42"/>
      <c r="O227" s="41"/>
      <c r="P227" s="42"/>
      <c r="Q227" s="41"/>
      <c r="R227" s="42"/>
      <c r="S227" s="41"/>
      <c r="T227" s="42"/>
      <c r="U227" s="41"/>
      <c r="V227" s="42"/>
      <c r="W227" s="61">
        <f t="shared" si="42"/>
        <v>0</v>
      </c>
      <c r="X227" s="53">
        <f t="shared" si="42"/>
        <v>0</v>
      </c>
    </row>
    <row r="228" spans="1:24" ht="12.75">
      <c r="A228" s="30" t="s">
        <v>377</v>
      </c>
      <c r="B228" s="32" t="s">
        <v>256</v>
      </c>
      <c r="C228" s="41"/>
      <c r="D228" s="42"/>
      <c r="E228" s="41"/>
      <c r="F228" s="42"/>
      <c r="G228" s="41"/>
      <c r="H228" s="42"/>
      <c r="I228" s="41"/>
      <c r="J228" s="42"/>
      <c r="K228" s="41"/>
      <c r="L228" s="42"/>
      <c r="M228" s="41"/>
      <c r="N228" s="42"/>
      <c r="O228" s="41"/>
      <c r="P228" s="42"/>
      <c r="Q228" s="41"/>
      <c r="R228" s="42"/>
      <c r="S228" s="41"/>
      <c r="T228" s="42"/>
      <c r="U228" s="41"/>
      <c r="V228" s="42"/>
      <c r="W228" s="61">
        <f t="shared" si="42"/>
        <v>0</v>
      </c>
      <c r="X228" s="53">
        <f t="shared" si="42"/>
        <v>0</v>
      </c>
    </row>
    <row r="229" spans="1:24" ht="12.75">
      <c r="A229" s="27" t="s">
        <v>378</v>
      </c>
      <c r="B229" s="28" t="s">
        <v>379</v>
      </c>
      <c r="C229" s="45">
        <f>SUM(C230:C276)-C232-C247-C255-C258</f>
        <v>0</v>
      </c>
      <c r="D229" s="46">
        <f aca="true" t="shared" si="43" ref="D229:T229">SUM(D230:D276)-D232-D247-D255-D258</f>
        <v>0</v>
      </c>
      <c r="E229" s="45">
        <f t="shared" si="43"/>
        <v>0</v>
      </c>
      <c r="F229" s="46">
        <f t="shared" si="43"/>
        <v>0</v>
      </c>
      <c r="G229" s="45">
        <f t="shared" si="43"/>
        <v>0</v>
      </c>
      <c r="H229" s="46">
        <f t="shared" si="43"/>
        <v>0</v>
      </c>
      <c r="I229" s="45">
        <f>SUM(I230:I276)-I232-I247-I255-I258</f>
        <v>0</v>
      </c>
      <c r="J229" s="46">
        <f>SUM(J230:J276)-J232-J247-J255-J258</f>
        <v>0</v>
      </c>
      <c r="K229" s="45">
        <f t="shared" si="43"/>
        <v>0</v>
      </c>
      <c r="L229" s="46">
        <f t="shared" si="43"/>
        <v>0</v>
      </c>
      <c r="M229" s="45">
        <f t="shared" si="43"/>
        <v>0</v>
      </c>
      <c r="N229" s="46">
        <f t="shared" si="43"/>
        <v>0</v>
      </c>
      <c r="O229" s="45">
        <f>SUM(O230:O276)-O232-O247-O255-O258</f>
        <v>0</v>
      </c>
      <c r="P229" s="46">
        <f>SUM(P230:P276)-P232-P247-P255-P258</f>
        <v>0</v>
      </c>
      <c r="Q229" s="45">
        <f t="shared" si="43"/>
        <v>0</v>
      </c>
      <c r="R229" s="46">
        <f t="shared" si="43"/>
        <v>0</v>
      </c>
      <c r="S229" s="45">
        <f t="shared" si="43"/>
        <v>0</v>
      </c>
      <c r="T229" s="46">
        <f t="shared" si="43"/>
        <v>0</v>
      </c>
      <c r="U229" s="45">
        <f>SUM(U230:U276)-U232-U247-U255-U258</f>
        <v>-1500000</v>
      </c>
      <c r="V229" s="46">
        <f>SUM(V230:V276)-V232-V247-V255-V258</f>
        <v>0</v>
      </c>
      <c r="W229" s="61">
        <f t="shared" si="42"/>
        <v>-1500000</v>
      </c>
      <c r="X229" s="53">
        <f t="shared" si="42"/>
        <v>0</v>
      </c>
    </row>
    <row r="230" spans="1:24" ht="12.75">
      <c r="A230" s="30" t="s">
        <v>380</v>
      </c>
      <c r="B230" s="32" t="s">
        <v>381</v>
      </c>
      <c r="C230" s="41"/>
      <c r="D230" s="42"/>
      <c r="E230" s="41"/>
      <c r="F230" s="42"/>
      <c r="G230" s="41"/>
      <c r="H230" s="42"/>
      <c r="I230" s="41"/>
      <c r="J230" s="42"/>
      <c r="K230" s="41"/>
      <c r="L230" s="42"/>
      <c r="M230" s="41"/>
      <c r="N230" s="42"/>
      <c r="O230" s="41"/>
      <c r="P230" s="42"/>
      <c r="Q230" s="41"/>
      <c r="R230" s="42"/>
      <c r="S230" s="41"/>
      <c r="T230" s="42"/>
      <c r="U230" s="41"/>
      <c r="V230" s="42"/>
      <c r="W230" s="61">
        <f t="shared" si="42"/>
        <v>0</v>
      </c>
      <c r="X230" s="53">
        <f t="shared" si="42"/>
        <v>0</v>
      </c>
    </row>
    <row r="231" spans="1:24" ht="12.75">
      <c r="A231" s="30" t="s">
        <v>382</v>
      </c>
      <c r="B231" s="32" t="s">
        <v>383</v>
      </c>
      <c r="C231" s="41"/>
      <c r="D231" s="42"/>
      <c r="E231" s="41"/>
      <c r="F231" s="42"/>
      <c r="G231" s="41"/>
      <c r="H231" s="42"/>
      <c r="I231" s="41"/>
      <c r="J231" s="42"/>
      <c r="K231" s="41"/>
      <c r="L231" s="42"/>
      <c r="M231" s="41"/>
      <c r="N231" s="42"/>
      <c r="O231" s="41"/>
      <c r="P231" s="42"/>
      <c r="Q231" s="41"/>
      <c r="R231" s="42"/>
      <c r="S231" s="41"/>
      <c r="T231" s="42"/>
      <c r="U231" s="41"/>
      <c r="V231" s="42"/>
      <c r="W231" s="61">
        <f t="shared" si="42"/>
        <v>0</v>
      </c>
      <c r="X231" s="53">
        <f t="shared" si="42"/>
        <v>0</v>
      </c>
    </row>
    <row r="232" spans="1:24" ht="12.75">
      <c r="A232" s="30" t="s">
        <v>384</v>
      </c>
      <c r="B232" s="32" t="s">
        <v>385</v>
      </c>
      <c r="C232" s="41">
        <f>SUM(C233:C234)</f>
        <v>0</v>
      </c>
      <c r="D232" s="42">
        <f aca="true" t="shared" si="44" ref="D232:T232">SUM(D233:D234)</f>
        <v>0</v>
      </c>
      <c r="E232" s="41">
        <f t="shared" si="44"/>
        <v>0</v>
      </c>
      <c r="F232" s="42">
        <f t="shared" si="44"/>
        <v>0</v>
      </c>
      <c r="G232" s="41">
        <f t="shared" si="44"/>
        <v>0</v>
      </c>
      <c r="H232" s="42">
        <f t="shared" si="44"/>
        <v>0</v>
      </c>
      <c r="I232" s="41">
        <f>SUM(I233:I234)</f>
        <v>0</v>
      </c>
      <c r="J232" s="42">
        <f>SUM(J233:J234)</f>
        <v>0</v>
      </c>
      <c r="K232" s="41">
        <f t="shared" si="44"/>
        <v>0</v>
      </c>
      <c r="L232" s="42">
        <f t="shared" si="44"/>
        <v>0</v>
      </c>
      <c r="M232" s="41">
        <f t="shared" si="44"/>
        <v>0</v>
      </c>
      <c r="N232" s="42">
        <f t="shared" si="44"/>
        <v>0</v>
      </c>
      <c r="O232" s="41">
        <f>SUM(O233:O234)</f>
        <v>0</v>
      </c>
      <c r="P232" s="42">
        <f>SUM(P233:P234)</f>
        <v>0</v>
      </c>
      <c r="Q232" s="41">
        <f t="shared" si="44"/>
        <v>0</v>
      </c>
      <c r="R232" s="42">
        <f t="shared" si="44"/>
        <v>0</v>
      </c>
      <c r="S232" s="41">
        <f t="shared" si="44"/>
        <v>0</v>
      </c>
      <c r="T232" s="42">
        <f t="shared" si="44"/>
        <v>0</v>
      </c>
      <c r="U232" s="41">
        <f>SUM(U233:U234)</f>
        <v>0</v>
      </c>
      <c r="V232" s="42">
        <f>SUM(V233:V234)</f>
        <v>0</v>
      </c>
      <c r="W232" s="61">
        <f t="shared" si="42"/>
        <v>0</v>
      </c>
      <c r="X232" s="53">
        <f t="shared" si="42"/>
        <v>0</v>
      </c>
    </row>
    <row r="233" spans="1:24" ht="12.75">
      <c r="A233" s="30" t="s">
        <v>386</v>
      </c>
      <c r="B233" s="32" t="s">
        <v>387</v>
      </c>
      <c r="C233" s="41"/>
      <c r="D233" s="42"/>
      <c r="E233" s="41"/>
      <c r="F233" s="42"/>
      <c r="G233" s="41"/>
      <c r="H233" s="42"/>
      <c r="I233" s="41"/>
      <c r="J233" s="42"/>
      <c r="K233" s="41"/>
      <c r="L233" s="42"/>
      <c r="M233" s="41"/>
      <c r="N233" s="42"/>
      <c r="O233" s="41"/>
      <c r="P233" s="42"/>
      <c r="Q233" s="41"/>
      <c r="R233" s="42"/>
      <c r="S233" s="41"/>
      <c r="T233" s="42"/>
      <c r="U233" s="41"/>
      <c r="V233" s="42"/>
      <c r="W233" s="61">
        <f t="shared" si="42"/>
        <v>0</v>
      </c>
      <c r="X233" s="53">
        <f t="shared" si="42"/>
        <v>0</v>
      </c>
    </row>
    <row r="234" spans="1:24" ht="12.75">
      <c r="A234" s="30" t="s">
        <v>388</v>
      </c>
      <c r="B234" s="32" t="s">
        <v>389</v>
      </c>
      <c r="C234" s="41"/>
      <c r="D234" s="42"/>
      <c r="E234" s="41"/>
      <c r="F234" s="42"/>
      <c r="G234" s="41"/>
      <c r="H234" s="42"/>
      <c r="I234" s="41"/>
      <c r="J234" s="42"/>
      <c r="K234" s="41"/>
      <c r="L234" s="42"/>
      <c r="M234" s="41"/>
      <c r="N234" s="42"/>
      <c r="O234" s="41"/>
      <c r="P234" s="42"/>
      <c r="Q234" s="41"/>
      <c r="R234" s="42"/>
      <c r="S234" s="41"/>
      <c r="T234" s="42"/>
      <c r="U234" s="41"/>
      <c r="V234" s="42"/>
      <c r="W234" s="61">
        <f t="shared" si="42"/>
        <v>0</v>
      </c>
      <c r="X234" s="53">
        <f t="shared" si="42"/>
        <v>0</v>
      </c>
    </row>
    <row r="235" spans="1:24" ht="12.75">
      <c r="A235" s="30" t="s">
        <v>390</v>
      </c>
      <c r="B235" s="32" t="s">
        <v>391</v>
      </c>
      <c r="C235" s="41"/>
      <c r="D235" s="42"/>
      <c r="E235" s="41"/>
      <c r="F235" s="42"/>
      <c r="G235" s="41"/>
      <c r="H235" s="42"/>
      <c r="I235" s="41"/>
      <c r="J235" s="42"/>
      <c r="K235" s="41"/>
      <c r="L235" s="42"/>
      <c r="M235" s="41"/>
      <c r="N235" s="42"/>
      <c r="O235" s="41"/>
      <c r="P235" s="42"/>
      <c r="Q235" s="41"/>
      <c r="R235" s="42"/>
      <c r="S235" s="41"/>
      <c r="T235" s="42"/>
      <c r="U235" s="41"/>
      <c r="V235" s="42"/>
      <c r="W235" s="61">
        <f t="shared" si="42"/>
        <v>0</v>
      </c>
      <c r="X235" s="53">
        <f t="shared" si="42"/>
        <v>0</v>
      </c>
    </row>
    <row r="236" spans="1:24" ht="12.75">
      <c r="A236" s="30" t="s">
        <v>392</v>
      </c>
      <c r="B236" s="32" t="s">
        <v>393</v>
      </c>
      <c r="C236" s="41"/>
      <c r="D236" s="42"/>
      <c r="E236" s="41"/>
      <c r="F236" s="42"/>
      <c r="G236" s="41"/>
      <c r="H236" s="42"/>
      <c r="I236" s="41"/>
      <c r="J236" s="42"/>
      <c r="K236" s="41"/>
      <c r="L236" s="42"/>
      <c r="M236" s="41"/>
      <c r="N236" s="42"/>
      <c r="O236" s="41"/>
      <c r="P236" s="42"/>
      <c r="Q236" s="41"/>
      <c r="R236" s="42"/>
      <c r="S236" s="41"/>
      <c r="T236" s="42"/>
      <c r="U236" s="41">
        <v>-1500000</v>
      </c>
      <c r="V236" s="42"/>
      <c r="W236" s="61">
        <f t="shared" si="42"/>
        <v>-1500000</v>
      </c>
      <c r="X236" s="53">
        <f t="shared" si="42"/>
        <v>0</v>
      </c>
    </row>
    <row r="237" spans="1:24" ht="12.75">
      <c r="A237" s="30" t="s">
        <v>394</v>
      </c>
      <c r="B237" s="32" t="s">
        <v>395</v>
      </c>
      <c r="C237" s="41"/>
      <c r="D237" s="42"/>
      <c r="E237" s="41"/>
      <c r="F237" s="42"/>
      <c r="G237" s="41"/>
      <c r="H237" s="42"/>
      <c r="I237" s="41"/>
      <c r="J237" s="42"/>
      <c r="K237" s="41"/>
      <c r="L237" s="42"/>
      <c r="M237" s="41"/>
      <c r="N237" s="42"/>
      <c r="O237" s="41"/>
      <c r="P237" s="42"/>
      <c r="Q237" s="41"/>
      <c r="R237" s="42"/>
      <c r="S237" s="41"/>
      <c r="T237" s="42"/>
      <c r="U237" s="41"/>
      <c r="V237" s="42"/>
      <c r="W237" s="61">
        <f t="shared" si="42"/>
        <v>0</v>
      </c>
      <c r="X237" s="53">
        <f t="shared" si="42"/>
        <v>0</v>
      </c>
    </row>
    <row r="238" spans="1:24" ht="12.75">
      <c r="A238" s="30" t="s">
        <v>396</v>
      </c>
      <c r="B238" s="32" t="s">
        <v>397</v>
      </c>
      <c r="C238" s="41"/>
      <c r="D238" s="42"/>
      <c r="E238" s="41"/>
      <c r="F238" s="42"/>
      <c r="G238" s="41"/>
      <c r="H238" s="42"/>
      <c r="I238" s="41"/>
      <c r="J238" s="42"/>
      <c r="K238" s="41"/>
      <c r="L238" s="42"/>
      <c r="M238" s="41"/>
      <c r="N238" s="42"/>
      <c r="O238" s="41"/>
      <c r="P238" s="42"/>
      <c r="Q238" s="41"/>
      <c r="R238" s="42"/>
      <c r="S238" s="41"/>
      <c r="T238" s="42"/>
      <c r="U238" s="41"/>
      <c r="V238" s="42"/>
      <c r="W238" s="61">
        <f t="shared" si="42"/>
        <v>0</v>
      </c>
      <c r="X238" s="53">
        <f t="shared" si="42"/>
        <v>0</v>
      </c>
    </row>
    <row r="239" spans="1:24" ht="12.75">
      <c r="A239" s="30" t="s">
        <v>398</v>
      </c>
      <c r="B239" s="32" t="s">
        <v>399</v>
      </c>
      <c r="C239" s="41"/>
      <c r="D239" s="42"/>
      <c r="E239" s="41"/>
      <c r="F239" s="42"/>
      <c r="G239" s="41"/>
      <c r="H239" s="42"/>
      <c r="I239" s="41"/>
      <c r="J239" s="42"/>
      <c r="K239" s="41"/>
      <c r="L239" s="42"/>
      <c r="M239" s="41"/>
      <c r="N239" s="42"/>
      <c r="O239" s="41"/>
      <c r="P239" s="42"/>
      <c r="Q239" s="41"/>
      <c r="R239" s="42"/>
      <c r="S239" s="41"/>
      <c r="T239" s="42"/>
      <c r="U239" s="41"/>
      <c r="V239" s="42"/>
      <c r="W239" s="61">
        <f aca="true" t="shared" si="45" ref="W239:X254">SUM(C239+E239+G239+I239+K239+M239+O239+Q239+S239+U239)</f>
        <v>0</v>
      </c>
      <c r="X239" s="53">
        <f t="shared" si="45"/>
        <v>0</v>
      </c>
    </row>
    <row r="240" spans="1:24" ht="12.75">
      <c r="A240" s="30" t="s">
        <v>400</v>
      </c>
      <c r="B240" s="32" t="s">
        <v>401</v>
      </c>
      <c r="C240" s="41"/>
      <c r="D240" s="42"/>
      <c r="E240" s="41"/>
      <c r="F240" s="42"/>
      <c r="G240" s="41"/>
      <c r="H240" s="42"/>
      <c r="I240" s="41"/>
      <c r="J240" s="42"/>
      <c r="K240" s="41"/>
      <c r="L240" s="42"/>
      <c r="M240" s="41"/>
      <c r="N240" s="42"/>
      <c r="O240" s="41"/>
      <c r="P240" s="42"/>
      <c r="Q240" s="41"/>
      <c r="R240" s="42"/>
      <c r="S240" s="41"/>
      <c r="T240" s="42"/>
      <c r="U240" s="41"/>
      <c r="V240" s="42"/>
      <c r="W240" s="61">
        <f t="shared" si="45"/>
        <v>0</v>
      </c>
      <c r="X240" s="53">
        <f t="shared" si="45"/>
        <v>0</v>
      </c>
    </row>
    <row r="241" spans="1:24" ht="12.75">
      <c r="A241" s="30" t="s">
        <v>402</v>
      </c>
      <c r="B241" s="32" t="s">
        <v>403</v>
      </c>
      <c r="C241" s="41"/>
      <c r="D241" s="42"/>
      <c r="E241" s="41"/>
      <c r="F241" s="42"/>
      <c r="G241" s="41"/>
      <c r="H241" s="42"/>
      <c r="I241" s="41"/>
      <c r="J241" s="42"/>
      <c r="K241" s="41"/>
      <c r="L241" s="42"/>
      <c r="M241" s="41"/>
      <c r="N241" s="42"/>
      <c r="O241" s="41"/>
      <c r="P241" s="42"/>
      <c r="Q241" s="41"/>
      <c r="R241" s="42"/>
      <c r="S241" s="41"/>
      <c r="T241" s="42"/>
      <c r="U241" s="41"/>
      <c r="V241" s="42"/>
      <c r="W241" s="61">
        <f t="shared" si="45"/>
        <v>0</v>
      </c>
      <c r="X241" s="53">
        <f t="shared" si="45"/>
        <v>0</v>
      </c>
    </row>
    <row r="242" spans="1:24" ht="12.75">
      <c r="A242" s="30" t="s">
        <v>404</v>
      </c>
      <c r="B242" s="32" t="s">
        <v>405</v>
      </c>
      <c r="C242" s="41"/>
      <c r="D242" s="42"/>
      <c r="E242" s="41"/>
      <c r="F242" s="42"/>
      <c r="G242" s="41"/>
      <c r="H242" s="42"/>
      <c r="I242" s="41"/>
      <c r="J242" s="42"/>
      <c r="K242" s="41"/>
      <c r="L242" s="42"/>
      <c r="M242" s="41"/>
      <c r="N242" s="42"/>
      <c r="O242" s="41"/>
      <c r="P242" s="42"/>
      <c r="Q242" s="41"/>
      <c r="R242" s="42"/>
      <c r="S242" s="41"/>
      <c r="T242" s="42"/>
      <c r="U242" s="41"/>
      <c r="V242" s="42"/>
      <c r="W242" s="61">
        <f t="shared" si="45"/>
        <v>0</v>
      </c>
      <c r="X242" s="53">
        <f t="shared" si="45"/>
        <v>0</v>
      </c>
    </row>
    <row r="243" spans="1:24" ht="12.75">
      <c r="A243" s="30" t="s">
        <v>406</v>
      </c>
      <c r="B243" s="32" t="s">
        <v>407</v>
      </c>
      <c r="C243" s="41"/>
      <c r="D243" s="42"/>
      <c r="E243" s="41"/>
      <c r="F243" s="42"/>
      <c r="G243" s="41"/>
      <c r="H243" s="42"/>
      <c r="I243" s="41"/>
      <c r="J243" s="42"/>
      <c r="K243" s="41"/>
      <c r="L243" s="42"/>
      <c r="M243" s="41"/>
      <c r="N243" s="42"/>
      <c r="O243" s="41"/>
      <c r="P243" s="42"/>
      <c r="Q243" s="41"/>
      <c r="R243" s="42"/>
      <c r="S243" s="41"/>
      <c r="T243" s="42"/>
      <c r="U243" s="41"/>
      <c r="V243" s="42"/>
      <c r="W243" s="61">
        <f t="shared" si="45"/>
        <v>0</v>
      </c>
      <c r="X243" s="53">
        <f t="shared" si="45"/>
        <v>0</v>
      </c>
    </row>
    <row r="244" spans="1:24" ht="12.75">
      <c r="A244" s="30" t="s">
        <v>408</v>
      </c>
      <c r="B244" s="32" t="s">
        <v>409</v>
      </c>
      <c r="C244" s="41"/>
      <c r="D244" s="42"/>
      <c r="E244" s="41"/>
      <c r="F244" s="42"/>
      <c r="G244" s="41"/>
      <c r="H244" s="42"/>
      <c r="I244" s="41"/>
      <c r="J244" s="42"/>
      <c r="K244" s="41"/>
      <c r="L244" s="42"/>
      <c r="M244" s="41"/>
      <c r="N244" s="42"/>
      <c r="O244" s="41"/>
      <c r="P244" s="42"/>
      <c r="Q244" s="41"/>
      <c r="R244" s="42"/>
      <c r="S244" s="41"/>
      <c r="T244" s="42"/>
      <c r="U244" s="41"/>
      <c r="V244" s="42"/>
      <c r="W244" s="61">
        <f t="shared" si="45"/>
        <v>0</v>
      </c>
      <c r="X244" s="53">
        <f t="shared" si="45"/>
        <v>0</v>
      </c>
    </row>
    <row r="245" spans="1:24" ht="12.75">
      <c r="A245" s="30" t="s">
        <v>410</v>
      </c>
      <c r="B245" s="32" t="s">
        <v>411</v>
      </c>
      <c r="C245" s="41"/>
      <c r="D245" s="42"/>
      <c r="E245" s="41"/>
      <c r="F245" s="42"/>
      <c r="G245" s="41"/>
      <c r="H245" s="42"/>
      <c r="I245" s="41"/>
      <c r="J245" s="42"/>
      <c r="K245" s="41"/>
      <c r="L245" s="42"/>
      <c r="M245" s="41"/>
      <c r="N245" s="42"/>
      <c r="O245" s="41"/>
      <c r="P245" s="42"/>
      <c r="Q245" s="41"/>
      <c r="R245" s="42"/>
      <c r="S245" s="41"/>
      <c r="T245" s="42"/>
      <c r="U245" s="41"/>
      <c r="V245" s="42"/>
      <c r="W245" s="61">
        <f t="shared" si="45"/>
        <v>0</v>
      </c>
      <c r="X245" s="53">
        <f t="shared" si="45"/>
        <v>0</v>
      </c>
    </row>
    <row r="246" spans="1:24" ht="12.75">
      <c r="A246" s="30" t="s">
        <v>412</v>
      </c>
      <c r="B246" s="32" t="s">
        <v>413</v>
      </c>
      <c r="C246" s="41"/>
      <c r="D246" s="42"/>
      <c r="E246" s="41"/>
      <c r="F246" s="42"/>
      <c r="G246" s="41"/>
      <c r="H246" s="42"/>
      <c r="I246" s="41"/>
      <c r="J246" s="42"/>
      <c r="K246" s="41"/>
      <c r="L246" s="42"/>
      <c r="M246" s="41"/>
      <c r="N246" s="42"/>
      <c r="O246" s="41"/>
      <c r="P246" s="42"/>
      <c r="Q246" s="41"/>
      <c r="R246" s="42"/>
      <c r="S246" s="41"/>
      <c r="T246" s="42"/>
      <c r="U246" s="41"/>
      <c r="V246" s="42"/>
      <c r="W246" s="61">
        <f t="shared" si="45"/>
        <v>0</v>
      </c>
      <c r="X246" s="53">
        <f t="shared" si="45"/>
        <v>0</v>
      </c>
    </row>
    <row r="247" spans="1:24" ht="12.75">
      <c r="A247" s="30" t="s">
        <v>414</v>
      </c>
      <c r="B247" s="32" t="s">
        <v>415</v>
      </c>
      <c r="C247" s="41">
        <f>SUM(C248:C249)</f>
        <v>0</v>
      </c>
      <c r="D247" s="42">
        <f aca="true" t="shared" si="46" ref="D247:T247">SUM(D248:D249)</f>
        <v>0</v>
      </c>
      <c r="E247" s="41">
        <f t="shared" si="46"/>
        <v>0</v>
      </c>
      <c r="F247" s="42">
        <f t="shared" si="46"/>
        <v>0</v>
      </c>
      <c r="G247" s="41">
        <f t="shared" si="46"/>
        <v>0</v>
      </c>
      <c r="H247" s="42">
        <f t="shared" si="46"/>
        <v>0</v>
      </c>
      <c r="I247" s="41">
        <f>SUM(I248:I249)</f>
        <v>0</v>
      </c>
      <c r="J247" s="42">
        <f>SUM(J248:J249)</f>
        <v>0</v>
      </c>
      <c r="K247" s="41">
        <f t="shared" si="46"/>
        <v>0</v>
      </c>
      <c r="L247" s="42">
        <f t="shared" si="46"/>
        <v>0</v>
      </c>
      <c r="M247" s="41">
        <f t="shared" si="46"/>
        <v>0</v>
      </c>
      <c r="N247" s="42">
        <f t="shared" si="46"/>
        <v>0</v>
      </c>
      <c r="O247" s="41">
        <f>SUM(O248:O249)</f>
        <v>0</v>
      </c>
      <c r="P247" s="42">
        <f>SUM(P248:P249)</f>
        <v>0</v>
      </c>
      <c r="Q247" s="41">
        <f t="shared" si="46"/>
        <v>0</v>
      </c>
      <c r="R247" s="42">
        <f t="shared" si="46"/>
        <v>0</v>
      </c>
      <c r="S247" s="41">
        <f t="shared" si="46"/>
        <v>0</v>
      </c>
      <c r="T247" s="42">
        <f t="shared" si="46"/>
        <v>0</v>
      </c>
      <c r="U247" s="41">
        <f>SUM(U248:U249)</f>
        <v>0</v>
      </c>
      <c r="V247" s="42">
        <f>SUM(V248:V249)</f>
        <v>0</v>
      </c>
      <c r="W247" s="61">
        <f t="shared" si="45"/>
        <v>0</v>
      </c>
      <c r="X247" s="53">
        <f t="shared" si="45"/>
        <v>0</v>
      </c>
    </row>
    <row r="248" spans="1:24" ht="12.75">
      <c r="A248" s="30" t="s">
        <v>416</v>
      </c>
      <c r="B248" s="32" t="s">
        <v>387</v>
      </c>
      <c r="C248" s="41"/>
      <c r="D248" s="42"/>
      <c r="E248" s="41"/>
      <c r="F248" s="42"/>
      <c r="G248" s="41"/>
      <c r="H248" s="42"/>
      <c r="I248" s="41"/>
      <c r="J248" s="42"/>
      <c r="K248" s="41"/>
      <c r="L248" s="42"/>
      <c r="M248" s="41"/>
      <c r="N248" s="42"/>
      <c r="O248" s="41"/>
      <c r="P248" s="42"/>
      <c r="Q248" s="41"/>
      <c r="R248" s="42"/>
      <c r="S248" s="41"/>
      <c r="T248" s="42"/>
      <c r="U248" s="41"/>
      <c r="V248" s="42"/>
      <c r="W248" s="61">
        <f t="shared" si="45"/>
        <v>0</v>
      </c>
      <c r="X248" s="53">
        <f t="shared" si="45"/>
        <v>0</v>
      </c>
    </row>
    <row r="249" spans="1:24" ht="12.75">
      <c r="A249" s="30" t="s">
        <v>417</v>
      </c>
      <c r="B249" s="32" t="s">
        <v>389</v>
      </c>
      <c r="C249" s="41"/>
      <c r="D249" s="42"/>
      <c r="E249" s="41"/>
      <c r="F249" s="42"/>
      <c r="G249" s="41"/>
      <c r="H249" s="42"/>
      <c r="I249" s="41"/>
      <c r="J249" s="42"/>
      <c r="K249" s="41"/>
      <c r="L249" s="42"/>
      <c r="M249" s="41"/>
      <c r="N249" s="42"/>
      <c r="O249" s="41"/>
      <c r="P249" s="42"/>
      <c r="Q249" s="41"/>
      <c r="R249" s="42"/>
      <c r="S249" s="41"/>
      <c r="T249" s="42"/>
      <c r="U249" s="41"/>
      <c r="V249" s="42"/>
      <c r="W249" s="61">
        <f t="shared" si="45"/>
        <v>0</v>
      </c>
      <c r="X249" s="53">
        <f t="shared" si="45"/>
        <v>0</v>
      </c>
    </row>
    <row r="250" spans="1:24" ht="12.75">
      <c r="A250" s="30" t="s">
        <v>418</v>
      </c>
      <c r="B250" s="32" t="s">
        <v>419</v>
      </c>
      <c r="C250" s="41"/>
      <c r="D250" s="42"/>
      <c r="E250" s="41"/>
      <c r="F250" s="42"/>
      <c r="G250" s="41"/>
      <c r="H250" s="42"/>
      <c r="I250" s="41"/>
      <c r="J250" s="42"/>
      <c r="K250" s="41"/>
      <c r="L250" s="42"/>
      <c r="M250" s="41"/>
      <c r="N250" s="42"/>
      <c r="O250" s="41"/>
      <c r="P250" s="42"/>
      <c r="Q250" s="41"/>
      <c r="R250" s="42"/>
      <c r="S250" s="41"/>
      <c r="T250" s="42"/>
      <c r="U250" s="41"/>
      <c r="V250" s="42"/>
      <c r="W250" s="61">
        <f t="shared" si="45"/>
        <v>0</v>
      </c>
      <c r="X250" s="53">
        <f t="shared" si="45"/>
        <v>0</v>
      </c>
    </row>
    <row r="251" spans="1:24" ht="12.75">
      <c r="A251" s="30" t="s">
        <v>420</v>
      </c>
      <c r="B251" s="32" t="s">
        <v>421</v>
      </c>
      <c r="C251" s="41"/>
      <c r="D251" s="42"/>
      <c r="E251" s="41"/>
      <c r="F251" s="42"/>
      <c r="G251" s="41"/>
      <c r="H251" s="42"/>
      <c r="I251" s="41"/>
      <c r="J251" s="42"/>
      <c r="K251" s="41"/>
      <c r="L251" s="42"/>
      <c r="M251" s="41"/>
      <c r="N251" s="42"/>
      <c r="O251" s="41"/>
      <c r="P251" s="42"/>
      <c r="Q251" s="41"/>
      <c r="R251" s="42"/>
      <c r="S251" s="41"/>
      <c r="T251" s="42"/>
      <c r="U251" s="41"/>
      <c r="V251" s="42"/>
      <c r="W251" s="61">
        <f t="shared" si="45"/>
        <v>0</v>
      </c>
      <c r="X251" s="53">
        <f t="shared" si="45"/>
        <v>0</v>
      </c>
    </row>
    <row r="252" spans="1:24" ht="12.75">
      <c r="A252" s="30" t="s">
        <v>422</v>
      </c>
      <c r="B252" s="32" t="s">
        <v>423</v>
      </c>
      <c r="C252" s="41"/>
      <c r="D252" s="42"/>
      <c r="E252" s="41"/>
      <c r="F252" s="42"/>
      <c r="G252" s="41"/>
      <c r="H252" s="42"/>
      <c r="I252" s="41"/>
      <c r="J252" s="42"/>
      <c r="K252" s="41"/>
      <c r="L252" s="42"/>
      <c r="M252" s="41"/>
      <c r="N252" s="42"/>
      <c r="O252" s="41"/>
      <c r="P252" s="42"/>
      <c r="Q252" s="41"/>
      <c r="R252" s="42"/>
      <c r="S252" s="41"/>
      <c r="T252" s="42"/>
      <c r="U252" s="41"/>
      <c r="V252" s="42"/>
      <c r="W252" s="61">
        <f t="shared" si="45"/>
        <v>0</v>
      </c>
      <c r="X252" s="53">
        <f t="shared" si="45"/>
        <v>0</v>
      </c>
    </row>
    <row r="253" spans="1:24" ht="12.75">
      <c r="A253" s="30" t="s">
        <v>424</v>
      </c>
      <c r="B253" s="32" t="s">
        <v>425</v>
      </c>
      <c r="C253" s="41"/>
      <c r="D253" s="42"/>
      <c r="E253" s="41"/>
      <c r="F253" s="42"/>
      <c r="G253" s="41"/>
      <c r="H253" s="42"/>
      <c r="I253" s="41"/>
      <c r="J253" s="42"/>
      <c r="K253" s="41"/>
      <c r="L253" s="42"/>
      <c r="M253" s="41"/>
      <c r="N253" s="42"/>
      <c r="O253" s="41"/>
      <c r="P253" s="42"/>
      <c r="Q253" s="41"/>
      <c r="R253" s="42"/>
      <c r="S253" s="41"/>
      <c r="T253" s="42"/>
      <c r="U253" s="41"/>
      <c r="V253" s="42"/>
      <c r="W253" s="61">
        <f t="shared" si="45"/>
        <v>0</v>
      </c>
      <c r="X253" s="53">
        <f t="shared" si="45"/>
        <v>0</v>
      </c>
    </row>
    <row r="254" spans="1:24" ht="12.75">
      <c r="A254" s="30" t="s">
        <v>426</v>
      </c>
      <c r="B254" s="32" t="s">
        <v>427</v>
      </c>
      <c r="C254" s="41"/>
      <c r="D254" s="42"/>
      <c r="E254" s="41"/>
      <c r="F254" s="42"/>
      <c r="G254" s="41"/>
      <c r="H254" s="42"/>
      <c r="I254" s="41"/>
      <c r="J254" s="42"/>
      <c r="K254" s="41"/>
      <c r="L254" s="42"/>
      <c r="M254" s="41"/>
      <c r="N254" s="42"/>
      <c r="O254" s="41"/>
      <c r="P254" s="42"/>
      <c r="Q254" s="41"/>
      <c r="R254" s="42"/>
      <c r="S254" s="41"/>
      <c r="T254" s="42"/>
      <c r="U254" s="41"/>
      <c r="V254" s="42"/>
      <c r="W254" s="61">
        <f t="shared" si="45"/>
        <v>0</v>
      </c>
      <c r="X254" s="53">
        <f t="shared" si="45"/>
        <v>0</v>
      </c>
    </row>
    <row r="255" spans="1:24" ht="12.75">
      <c r="A255" s="30" t="s">
        <v>428</v>
      </c>
      <c r="B255" s="32" t="s">
        <v>429</v>
      </c>
      <c r="C255" s="41">
        <f>SUM(C256:C257)</f>
        <v>0</v>
      </c>
      <c r="D255" s="42">
        <f aca="true" t="shared" si="47" ref="D255:T255">SUM(D256:D257)</f>
        <v>0</v>
      </c>
      <c r="E255" s="41">
        <f t="shared" si="47"/>
        <v>0</v>
      </c>
      <c r="F255" s="42">
        <f t="shared" si="47"/>
        <v>0</v>
      </c>
      <c r="G255" s="41">
        <f t="shared" si="47"/>
        <v>0</v>
      </c>
      <c r="H255" s="42">
        <f t="shared" si="47"/>
        <v>0</v>
      </c>
      <c r="I255" s="41">
        <f>SUM(I256:I257)</f>
        <v>0</v>
      </c>
      <c r="J255" s="42">
        <f>SUM(J256:J257)</f>
        <v>0</v>
      </c>
      <c r="K255" s="41">
        <f t="shared" si="47"/>
        <v>0</v>
      </c>
      <c r="L255" s="42">
        <f t="shared" si="47"/>
        <v>0</v>
      </c>
      <c r="M255" s="41">
        <f t="shared" si="47"/>
        <v>0</v>
      </c>
      <c r="N255" s="42">
        <f t="shared" si="47"/>
        <v>0</v>
      </c>
      <c r="O255" s="41">
        <f>SUM(O256:O257)</f>
        <v>0</v>
      </c>
      <c r="P255" s="42">
        <f>SUM(P256:P257)</f>
        <v>0</v>
      </c>
      <c r="Q255" s="41">
        <f t="shared" si="47"/>
        <v>0</v>
      </c>
      <c r="R255" s="42">
        <f t="shared" si="47"/>
        <v>0</v>
      </c>
      <c r="S255" s="41">
        <f t="shared" si="47"/>
        <v>0</v>
      </c>
      <c r="T255" s="42">
        <f t="shared" si="47"/>
        <v>0</v>
      </c>
      <c r="U255" s="41">
        <f>SUM(U256:U257)</f>
        <v>0</v>
      </c>
      <c r="V255" s="42">
        <f>SUM(V256:V257)</f>
        <v>0</v>
      </c>
      <c r="W255" s="61">
        <f aca="true" t="shared" si="48" ref="W255:X270">SUM(C255+E255+G255+I255+K255+M255+O255+Q255+S255+U255)</f>
        <v>0</v>
      </c>
      <c r="X255" s="53">
        <f t="shared" si="48"/>
        <v>0</v>
      </c>
    </row>
    <row r="256" spans="1:24" ht="12.75">
      <c r="A256" s="30" t="s">
        <v>430</v>
      </c>
      <c r="B256" s="32" t="s">
        <v>387</v>
      </c>
      <c r="C256" s="41"/>
      <c r="D256" s="42"/>
      <c r="E256" s="41"/>
      <c r="F256" s="42"/>
      <c r="G256" s="41"/>
      <c r="H256" s="42"/>
      <c r="I256" s="41"/>
      <c r="J256" s="42"/>
      <c r="K256" s="41"/>
      <c r="L256" s="42"/>
      <c r="M256" s="41"/>
      <c r="N256" s="42"/>
      <c r="O256" s="41"/>
      <c r="P256" s="42"/>
      <c r="Q256" s="41"/>
      <c r="R256" s="42"/>
      <c r="S256" s="41"/>
      <c r="T256" s="42"/>
      <c r="U256" s="41"/>
      <c r="V256" s="42"/>
      <c r="W256" s="61">
        <f t="shared" si="48"/>
        <v>0</v>
      </c>
      <c r="X256" s="53">
        <f t="shared" si="48"/>
        <v>0</v>
      </c>
    </row>
    <row r="257" spans="1:24" ht="12.75">
      <c r="A257" s="30" t="s">
        <v>431</v>
      </c>
      <c r="B257" s="32" t="s">
        <v>389</v>
      </c>
      <c r="C257" s="41"/>
      <c r="D257" s="42"/>
      <c r="E257" s="41"/>
      <c r="F257" s="42"/>
      <c r="G257" s="41"/>
      <c r="H257" s="42"/>
      <c r="I257" s="41"/>
      <c r="J257" s="42"/>
      <c r="K257" s="41"/>
      <c r="L257" s="42"/>
      <c r="M257" s="41"/>
      <c r="N257" s="42"/>
      <c r="O257" s="41"/>
      <c r="P257" s="42"/>
      <c r="Q257" s="41"/>
      <c r="R257" s="42"/>
      <c r="S257" s="41"/>
      <c r="T257" s="42"/>
      <c r="U257" s="41"/>
      <c r="V257" s="42"/>
      <c r="W257" s="61">
        <f t="shared" si="48"/>
        <v>0</v>
      </c>
      <c r="X257" s="53">
        <f t="shared" si="48"/>
        <v>0</v>
      </c>
    </row>
    <row r="258" spans="1:24" ht="12.75">
      <c r="A258" s="30" t="s">
        <v>432</v>
      </c>
      <c r="B258" s="32" t="s">
        <v>433</v>
      </c>
      <c r="C258" s="41">
        <f>SUM(C259)</f>
        <v>0</v>
      </c>
      <c r="D258" s="42">
        <f aca="true" t="shared" si="49" ref="D258:T258">SUM(D259)</f>
        <v>0</v>
      </c>
      <c r="E258" s="41">
        <f t="shared" si="49"/>
        <v>0</v>
      </c>
      <c r="F258" s="42">
        <f t="shared" si="49"/>
        <v>0</v>
      </c>
      <c r="G258" s="41">
        <f t="shared" si="49"/>
        <v>0</v>
      </c>
      <c r="H258" s="42">
        <f t="shared" si="49"/>
        <v>0</v>
      </c>
      <c r="I258" s="41">
        <f t="shared" si="49"/>
        <v>0</v>
      </c>
      <c r="J258" s="42">
        <f t="shared" si="49"/>
        <v>0</v>
      </c>
      <c r="K258" s="41">
        <f t="shared" si="49"/>
        <v>0</v>
      </c>
      <c r="L258" s="42">
        <f t="shared" si="49"/>
        <v>0</v>
      </c>
      <c r="M258" s="41">
        <f t="shared" si="49"/>
        <v>0</v>
      </c>
      <c r="N258" s="42">
        <f t="shared" si="49"/>
        <v>0</v>
      </c>
      <c r="O258" s="41">
        <f t="shared" si="49"/>
        <v>0</v>
      </c>
      <c r="P258" s="42">
        <f t="shared" si="49"/>
        <v>0</v>
      </c>
      <c r="Q258" s="41">
        <f t="shared" si="49"/>
        <v>0</v>
      </c>
      <c r="R258" s="42">
        <f t="shared" si="49"/>
        <v>0</v>
      </c>
      <c r="S258" s="41">
        <f t="shared" si="49"/>
        <v>0</v>
      </c>
      <c r="T258" s="42">
        <f t="shared" si="49"/>
        <v>0</v>
      </c>
      <c r="U258" s="41">
        <f>SUM(U259)</f>
        <v>0</v>
      </c>
      <c r="V258" s="42">
        <f>SUM(V259)</f>
        <v>0</v>
      </c>
      <c r="W258" s="61">
        <f t="shared" si="48"/>
        <v>0</v>
      </c>
      <c r="X258" s="53">
        <f t="shared" si="48"/>
        <v>0</v>
      </c>
    </row>
    <row r="259" spans="1:24" ht="12.75">
      <c r="A259" s="30" t="s">
        <v>434</v>
      </c>
      <c r="B259" s="32" t="s">
        <v>389</v>
      </c>
      <c r="C259" s="41"/>
      <c r="D259" s="42"/>
      <c r="E259" s="41"/>
      <c r="F259" s="42"/>
      <c r="G259" s="41"/>
      <c r="H259" s="42"/>
      <c r="I259" s="41"/>
      <c r="J259" s="42"/>
      <c r="K259" s="41"/>
      <c r="L259" s="42"/>
      <c r="M259" s="41"/>
      <c r="N259" s="42"/>
      <c r="O259" s="41"/>
      <c r="P259" s="42"/>
      <c r="Q259" s="41"/>
      <c r="R259" s="42"/>
      <c r="S259" s="41"/>
      <c r="T259" s="42"/>
      <c r="U259" s="41"/>
      <c r="V259" s="42"/>
      <c r="W259" s="61">
        <f t="shared" si="48"/>
        <v>0</v>
      </c>
      <c r="X259" s="53">
        <f t="shared" si="48"/>
        <v>0</v>
      </c>
    </row>
    <row r="260" spans="1:24" ht="12.75">
      <c r="A260" s="30" t="s">
        <v>435</v>
      </c>
      <c r="B260" s="32" t="s">
        <v>436</v>
      </c>
      <c r="C260" s="41"/>
      <c r="D260" s="42"/>
      <c r="E260" s="41"/>
      <c r="F260" s="42"/>
      <c r="G260" s="41"/>
      <c r="H260" s="42"/>
      <c r="I260" s="41"/>
      <c r="J260" s="42"/>
      <c r="K260" s="41"/>
      <c r="L260" s="42"/>
      <c r="M260" s="41"/>
      <c r="N260" s="42"/>
      <c r="O260" s="41"/>
      <c r="P260" s="42"/>
      <c r="Q260" s="41"/>
      <c r="R260" s="42"/>
      <c r="S260" s="41"/>
      <c r="T260" s="42"/>
      <c r="U260" s="41"/>
      <c r="V260" s="42"/>
      <c r="W260" s="61">
        <f t="shared" si="48"/>
        <v>0</v>
      </c>
      <c r="X260" s="53">
        <f t="shared" si="48"/>
        <v>0</v>
      </c>
    </row>
    <row r="261" spans="1:24" ht="12.75">
      <c r="A261" s="30" t="s">
        <v>437</v>
      </c>
      <c r="B261" s="32" t="s">
        <v>438</v>
      </c>
      <c r="C261" s="41"/>
      <c r="D261" s="42"/>
      <c r="E261" s="41"/>
      <c r="F261" s="42"/>
      <c r="G261" s="41"/>
      <c r="H261" s="42"/>
      <c r="I261" s="41"/>
      <c r="J261" s="42"/>
      <c r="K261" s="41"/>
      <c r="L261" s="42"/>
      <c r="M261" s="41"/>
      <c r="N261" s="42"/>
      <c r="O261" s="41"/>
      <c r="P261" s="42"/>
      <c r="Q261" s="41"/>
      <c r="R261" s="42"/>
      <c r="S261" s="41"/>
      <c r="T261" s="42"/>
      <c r="U261" s="41"/>
      <c r="V261" s="42"/>
      <c r="W261" s="61">
        <f t="shared" si="48"/>
        <v>0</v>
      </c>
      <c r="X261" s="53">
        <f t="shared" si="48"/>
        <v>0</v>
      </c>
    </row>
    <row r="262" spans="1:24" ht="12.75">
      <c r="A262" s="30" t="s">
        <v>439</v>
      </c>
      <c r="B262" s="32" t="s">
        <v>440</v>
      </c>
      <c r="C262" s="41"/>
      <c r="D262" s="42"/>
      <c r="E262" s="41"/>
      <c r="F262" s="42"/>
      <c r="G262" s="41"/>
      <c r="H262" s="42"/>
      <c r="I262" s="41"/>
      <c r="J262" s="42"/>
      <c r="K262" s="41"/>
      <c r="L262" s="42"/>
      <c r="M262" s="41"/>
      <c r="N262" s="42"/>
      <c r="O262" s="41"/>
      <c r="P262" s="42"/>
      <c r="Q262" s="41"/>
      <c r="R262" s="42"/>
      <c r="S262" s="41"/>
      <c r="T262" s="42"/>
      <c r="U262" s="41"/>
      <c r="V262" s="42"/>
      <c r="W262" s="61">
        <f t="shared" si="48"/>
        <v>0</v>
      </c>
      <c r="X262" s="53">
        <f t="shared" si="48"/>
        <v>0</v>
      </c>
    </row>
    <row r="263" spans="1:24" ht="12.75">
      <c r="A263" s="30" t="s">
        <v>441</v>
      </c>
      <c r="B263" s="32" t="s">
        <v>442</v>
      </c>
      <c r="C263" s="41"/>
      <c r="D263" s="42"/>
      <c r="E263" s="41"/>
      <c r="F263" s="42"/>
      <c r="G263" s="41"/>
      <c r="H263" s="42"/>
      <c r="I263" s="41"/>
      <c r="J263" s="42"/>
      <c r="K263" s="41"/>
      <c r="L263" s="42"/>
      <c r="M263" s="41"/>
      <c r="N263" s="42"/>
      <c r="O263" s="41"/>
      <c r="P263" s="42"/>
      <c r="Q263" s="41"/>
      <c r="R263" s="42"/>
      <c r="S263" s="41"/>
      <c r="T263" s="42"/>
      <c r="U263" s="41"/>
      <c r="V263" s="42"/>
      <c r="W263" s="61">
        <f t="shared" si="48"/>
        <v>0</v>
      </c>
      <c r="X263" s="53">
        <f t="shared" si="48"/>
        <v>0</v>
      </c>
    </row>
    <row r="264" spans="1:24" ht="12.75">
      <c r="A264" s="30" t="s">
        <v>443</v>
      </c>
      <c r="B264" s="32" t="s">
        <v>444</v>
      </c>
      <c r="C264" s="41"/>
      <c r="D264" s="42"/>
      <c r="E264" s="41"/>
      <c r="F264" s="42"/>
      <c r="G264" s="41"/>
      <c r="H264" s="42"/>
      <c r="I264" s="41"/>
      <c r="J264" s="42"/>
      <c r="K264" s="41"/>
      <c r="L264" s="42"/>
      <c r="M264" s="41"/>
      <c r="N264" s="42"/>
      <c r="O264" s="41"/>
      <c r="P264" s="42"/>
      <c r="Q264" s="41"/>
      <c r="R264" s="42"/>
      <c r="S264" s="41"/>
      <c r="T264" s="42"/>
      <c r="U264" s="41"/>
      <c r="V264" s="42"/>
      <c r="W264" s="61">
        <f t="shared" si="48"/>
        <v>0</v>
      </c>
      <c r="X264" s="53">
        <f t="shared" si="48"/>
        <v>0</v>
      </c>
    </row>
    <row r="265" spans="1:24" ht="12.75">
      <c r="A265" s="30" t="s">
        <v>445</v>
      </c>
      <c r="B265" s="32" t="s">
        <v>446</v>
      </c>
      <c r="C265" s="41"/>
      <c r="D265" s="42"/>
      <c r="E265" s="41"/>
      <c r="F265" s="42"/>
      <c r="G265" s="41"/>
      <c r="H265" s="42"/>
      <c r="I265" s="41"/>
      <c r="J265" s="42"/>
      <c r="K265" s="41"/>
      <c r="L265" s="42"/>
      <c r="M265" s="41"/>
      <c r="N265" s="42"/>
      <c r="O265" s="41"/>
      <c r="P265" s="42"/>
      <c r="Q265" s="41"/>
      <c r="R265" s="42"/>
      <c r="S265" s="41"/>
      <c r="T265" s="42"/>
      <c r="U265" s="41"/>
      <c r="V265" s="42"/>
      <c r="W265" s="61">
        <f t="shared" si="48"/>
        <v>0</v>
      </c>
      <c r="X265" s="53">
        <f t="shared" si="48"/>
        <v>0</v>
      </c>
    </row>
    <row r="266" spans="1:24" ht="12.75">
      <c r="A266" s="30" t="s">
        <v>447</v>
      </c>
      <c r="B266" s="32" t="s">
        <v>448</v>
      </c>
      <c r="C266" s="41"/>
      <c r="D266" s="42"/>
      <c r="E266" s="41"/>
      <c r="F266" s="42"/>
      <c r="G266" s="41"/>
      <c r="H266" s="42"/>
      <c r="I266" s="41"/>
      <c r="J266" s="42"/>
      <c r="K266" s="41"/>
      <c r="L266" s="42"/>
      <c r="M266" s="41"/>
      <c r="N266" s="42"/>
      <c r="O266" s="41"/>
      <c r="P266" s="42"/>
      <c r="Q266" s="41"/>
      <c r="R266" s="42"/>
      <c r="S266" s="41"/>
      <c r="T266" s="42"/>
      <c r="U266" s="41"/>
      <c r="V266" s="42"/>
      <c r="W266" s="61">
        <f t="shared" si="48"/>
        <v>0</v>
      </c>
      <c r="X266" s="53">
        <f t="shared" si="48"/>
        <v>0</v>
      </c>
    </row>
    <row r="267" spans="1:24" ht="12.75">
      <c r="A267" s="30" t="s">
        <v>449</v>
      </c>
      <c r="B267" s="32" t="s">
        <v>450</v>
      </c>
      <c r="C267" s="41"/>
      <c r="D267" s="42"/>
      <c r="E267" s="41"/>
      <c r="F267" s="42"/>
      <c r="G267" s="41"/>
      <c r="H267" s="42"/>
      <c r="I267" s="41"/>
      <c r="J267" s="42"/>
      <c r="K267" s="41"/>
      <c r="L267" s="42"/>
      <c r="M267" s="41"/>
      <c r="N267" s="42"/>
      <c r="O267" s="41"/>
      <c r="P267" s="42"/>
      <c r="Q267" s="41"/>
      <c r="R267" s="42"/>
      <c r="S267" s="41"/>
      <c r="T267" s="42"/>
      <c r="U267" s="41"/>
      <c r="V267" s="42"/>
      <c r="W267" s="61">
        <f t="shared" si="48"/>
        <v>0</v>
      </c>
      <c r="X267" s="53">
        <f t="shared" si="48"/>
        <v>0</v>
      </c>
    </row>
    <row r="268" spans="1:24" ht="12.75">
      <c r="A268" s="30" t="s">
        <v>451</v>
      </c>
      <c r="B268" s="32" t="s">
        <v>452</v>
      </c>
      <c r="C268" s="41"/>
      <c r="D268" s="42"/>
      <c r="E268" s="41"/>
      <c r="F268" s="42"/>
      <c r="G268" s="41"/>
      <c r="H268" s="42"/>
      <c r="I268" s="41"/>
      <c r="J268" s="42"/>
      <c r="K268" s="41"/>
      <c r="L268" s="42"/>
      <c r="M268" s="41"/>
      <c r="N268" s="42"/>
      <c r="O268" s="41"/>
      <c r="P268" s="42"/>
      <c r="Q268" s="41"/>
      <c r="R268" s="42"/>
      <c r="S268" s="41"/>
      <c r="T268" s="42"/>
      <c r="U268" s="41"/>
      <c r="V268" s="42"/>
      <c r="W268" s="61">
        <f t="shared" si="48"/>
        <v>0</v>
      </c>
      <c r="X268" s="53">
        <f t="shared" si="48"/>
        <v>0</v>
      </c>
    </row>
    <row r="269" spans="1:24" ht="12.75">
      <c r="A269" s="30" t="s">
        <v>453</v>
      </c>
      <c r="B269" s="32" t="s">
        <v>454</v>
      </c>
      <c r="C269" s="41"/>
      <c r="D269" s="42"/>
      <c r="E269" s="41"/>
      <c r="F269" s="42"/>
      <c r="G269" s="41"/>
      <c r="H269" s="42"/>
      <c r="I269" s="41"/>
      <c r="J269" s="42"/>
      <c r="K269" s="41"/>
      <c r="L269" s="42"/>
      <c r="M269" s="41"/>
      <c r="N269" s="42"/>
      <c r="O269" s="41"/>
      <c r="P269" s="42"/>
      <c r="Q269" s="41"/>
      <c r="R269" s="42"/>
      <c r="S269" s="41"/>
      <c r="T269" s="42"/>
      <c r="U269" s="41"/>
      <c r="V269" s="42"/>
      <c r="W269" s="61">
        <f t="shared" si="48"/>
        <v>0</v>
      </c>
      <c r="X269" s="53">
        <f t="shared" si="48"/>
        <v>0</v>
      </c>
    </row>
    <row r="270" spans="1:24" ht="12.75">
      <c r="A270" s="30" t="s">
        <v>455</v>
      </c>
      <c r="B270" s="32" t="s">
        <v>456</v>
      </c>
      <c r="C270" s="41"/>
      <c r="D270" s="42"/>
      <c r="E270" s="41"/>
      <c r="F270" s="42"/>
      <c r="G270" s="41"/>
      <c r="H270" s="42"/>
      <c r="I270" s="41"/>
      <c r="J270" s="42"/>
      <c r="K270" s="41"/>
      <c r="L270" s="42"/>
      <c r="M270" s="41"/>
      <c r="N270" s="42"/>
      <c r="O270" s="41"/>
      <c r="P270" s="42"/>
      <c r="Q270" s="41"/>
      <c r="R270" s="42"/>
      <c r="S270" s="41"/>
      <c r="T270" s="42"/>
      <c r="U270" s="41"/>
      <c r="V270" s="42"/>
      <c r="W270" s="61">
        <f t="shared" si="48"/>
        <v>0</v>
      </c>
      <c r="X270" s="53">
        <f t="shared" si="48"/>
        <v>0</v>
      </c>
    </row>
    <row r="271" spans="1:24" ht="12.75">
      <c r="A271" s="30" t="s">
        <v>457</v>
      </c>
      <c r="B271" s="32" t="s">
        <v>458</v>
      </c>
      <c r="C271" s="41"/>
      <c r="D271" s="42"/>
      <c r="E271" s="41"/>
      <c r="F271" s="42"/>
      <c r="G271" s="41"/>
      <c r="H271" s="42"/>
      <c r="I271" s="41"/>
      <c r="J271" s="42"/>
      <c r="K271" s="41"/>
      <c r="L271" s="42"/>
      <c r="M271" s="41"/>
      <c r="N271" s="42"/>
      <c r="O271" s="41"/>
      <c r="P271" s="42"/>
      <c r="Q271" s="41"/>
      <c r="R271" s="42"/>
      <c r="S271" s="41"/>
      <c r="T271" s="42"/>
      <c r="U271" s="41"/>
      <c r="V271" s="42"/>
      <c r="W271" s="61">
        <f aca="true" t="shared" si="50" ref="W271:X286">SUM(C271+E271+G271+I271+K271+M271+O271+Q271+S271+U271)</f>
        <v>0</v>
      </c>
      <c r="X271" s="53">
        <f t="shared" si="50"/>
        <v>0</v>
      </c>
    </row>
    <row r="272" spans="1:24" ht="12.75">
      <c r="A272" s="30" t="s">
        <v>459</v>
      </c>
      <c r="B272" s="32" t="s">
        <v>460</v>
      </c>
      <c r="C272" s="41"/>
      <c r="D272" s="42"/>
      <c r="E272" s="41"/>
      <c r="F272" s="42"/>
      <c r="G272" s="41"/>
      <c r="H272" s="42"/>
      <c r="I272" s="41"/>
      <c r="J272" s="42"/>
      <c r="K272" s="41"/>
      <c r="L272" s="42"/>
      <c r="M272" s="41"/>
      <c r="N272" s="42"/>
      <c r="O272" s="41"/>
      <c r="P272" s="42"/>
      <c r="Q272" s="41"/>
      <c r="R272" s="42"/>
      <c r="S272" s="41"/>
      <c r="T272" s="42"/>
      <c r="U272" s="41"/>
      <c r="V272" s="42"/>
      <c r="W272" s="61">
        <f t="shared" si="50"/>
        <v>0</v>
      </c>
      <c r="X272" s="53">
        <f t="shared" si="50"/>
        <v>0</v>
      </c>
    </row>
    <row r="273" spans="1:24" ht="12.75">
      <c r="A273" s="30" t="s">
        <v>461</v>
      </c>
      <c r="B273" s="32" t="s">
        <v>462</v>
      </c>
      <c r="C273" s="41"/>
      <c r="D273" s="42"/>
      <c r="E273" s="41"/>
      <c r="F273" s="42"/>
      <c r="G273" s="41"/>
      <c r="H273" s="42"/>
      <c r="I273" s="41"/>
      <c r="J273" s="42"/>
      <c r="K273" s="41"/>
      <c r="L273" s="42"/>
      <c r="M273" s="41"/>
      <c r="N273" s="42"/>
      <c r="O273" s="41"/>
      <c r="P273" s="42"/>
      <c r="Q273" s="41"/>
      <c r="R273" s="42"/>
      <c r="S273" s="41"/>
      <c r="T273" s="42"/>
      <c r="U273" s="41"/>
      <c r="V273" s="42"/>
      <c r="W273" s="61">
        <f t="shared" si="50"/>
        <v>0</v>
      </c>
      <c r="X273" s="53">
        <f t="shared" si="50"/>
        <v>0</v>
      </c>
    </row>
    <row r="274" spans="1:24" ht="12.75">
      <c r="A274" s="30" t="s">
        <v>463</v>
      </c>
      <c r="B274" s="32" t="s">
        <v>464</v>
      </c>
      <c r="C274" s="41"/>
      <c r="D274" s="42"/>
      <c r="E274" s="41"/>
      <c r="F274" s="42"/>
      <c r="G274" s="41"/>
      <c r="H274" s="42"/>
      <c r="I274" s="41"/>
      <c r="J274" s="42"/>
      <c r="K274" s="41"/>
      <c r="L274" s="42"/>
      <c r="M274" s="41"/>
      <c r="N274" s="42"/>
      <c r="O274" s="41"/>
      <c r="P274" s="42"/>
      <c r="Q274" s="41"/>
      <c r="R274" s="42"/>
      <c r="S274" s="41"/>
      <c r="T274" s="42"/>
      <c r="U274" s="41"/>
      <c r="V274" s="42"/>
      <c r="W274" s="61">
        <f t="shared" si="50"/>
        <v>0</v>
      </c>
      <c r="X274" s="53">
        <f t="shared" si="50"/>
        <v>0</v>
      </c>
    </row>
    <row r="275" spans="1:24" ht="12.75">
      <c r="A275" s="30" t="s">
        <v>465</v>
      </c>
      <c r="B275" s="32" t="s">
        <v>466</v>
      </c>
      <c r="C275" s="41"/>
      <c r="D275" s="42"/>
      <c r="E275" s="41"/>
      <c r="F275" s="42"/>
      <c r="G275" s="41"/>
      <c r="H275" s="42"/>
      <c r="I275" s="41"/>
      <c r="J275" s="42"/>
      <c r="K275" s="41"/>
      <c r="L275" s="42"/>
      <c r="M275" s="41"/>
      <c r="N275" s="42"/>
      <c r="O275" s="41"/>
      <c r="P275" s="42"/>
      <c r="Q275" s="41"/>
      <c r="R275" s="42"/>
      <c r="S275" s="41"/>
      <c r="T275" s="42"/>
      <c r="U275" s="41"/>
      <c r="V275" s="42"/>
      <c r="W275" s="61">
        <f t="shared" si="50"/>
        <v>0</v>
      </c>
      <c r="X275" s="53">
        <f t="shared" si="50"/>
        <v>0</v>
      </c>
    </row>
    <row r="276" spans="1:24" ht="12.75">
      <c r="A276" s="30" t="s">
        <v>467</v>
      </c>
      <c r="B276" s="32" t="s">
        <v>468</v>
      </c>
      <c r="C276" s="41"/>
      <c r="D276" s="42"/>
      <c r="E276" s="41"/>
      <c r="F276" s="42"/>
      <c r="G276" s="41"/>
      <c r="H276" s="42"/>
      <c r="I276" s="41"/>
      <c r="J276" s="42"/>
      <c r="K276" s="41"/>
      <c r="L276" s="42"/>
      <c r="M276" s="41"/>
      <c r="N276" s="42"/>
      <c r="O276" s="41"/>
      <c r="P276" s="42"/>
      <c r="Q276" s="41"/>
      <c r="R276" s="42"/>
      <c r="S276" s="41"/>
      <c r="T276" s="42"/>
      <c r="U276" s="41"/>
      <c r="V276" s="42"/>
      <c r="W276" s="61">
        <f t="shared" si="50"/>
        <v>0</v>
      </c>
      <c r="X276" s="53">
        <f t="shared" si="50"/>
        <v>0</v>
      </c>
    </row>
    <row r="277" spans="1:24" ht="12.75">
      <c r="A277" s="27" t="s">
        <v>469</v>
      </c>
      <c r="B277" s="28" t="s">
        <v>470</v>
      </c>
      <c r="C277" s="45"/>
      <c r="D277" s="46"/>
      <c r="E277" s="45"/>
      <c r="F277" s="46"/>
      <c r="G277" s="45"/>
      <c r="H277" s="46"/>
      <c r="I277" s="45"/>
      <c r="J277" s="46"/>
      <c r="K277" s="45"/>
      <c r="L277" s="46"/>
      <c r="M277" s="45"/>
      <c r="N277" s="46"/>
      <c r="O277" s="45"/>
      <c r="P277" s="46"/>
      <c r="Q277" s="45"/>
      <c r="R277" s="46"/>
      <c r="S277" s="45"/>
      <c r="T277" s="46"/>
      <c r="U277" s="45"/>
      <c r="V277" s="46"/>
      <c r="W277" s="61">
        <f t="shared" si="50"/>
        <v>0</v>
      </c>
      <c r="X277" s="53">
        <f t="shared" si="50"/>
        <v>0</v>
      </c>
    </row>
    <row r="278" spans="1:24" ht="12.75">
      <c r="A278" s="27" t="s">
        <v>471</v>
      </c>
      <c r="B278" s="28" t="s">
        <v>472</v>
      </c>
      <c r="C278" s="45"/>
      <c r="D278" s="46"/>
      <c r="E278" s="45"/>
      <c r="F278" s="46"/>
      <c r="G278" s="45"/>
      <c r="H278" s="46"/>
      <c r="I278" s="45"/>
      <c r="J278" s="46"/>
      <c r="K278" s="45"/>
      <c r="L278" s="46"/>
      <c r="M278" s="45"/>
      <c r="N278" s="46"/>
      <c r="O278" s="45"/>
      <c r="P278" s="46"/>
      <c r="Q278" s="45"/>
      <c r="R278" s="46"/>
      <c r="S278" s="45"/>
      <c r="T278" s="46"/>
      <c r="U278" s="45">
        <v>28920</v>
      </c>
      <c r="V278" s="46">
        <v>28065.6</v>
      </c>
      <c r="W278" s="61">
        <f t="shared" si="50"/>
        <v>28920</v>
      </c>
      <c r="X278" s="53">
        <f t="shared" si="50"/>
        <v>28065.6</v>
      </c>
    </row>
    <row r="279" spans="1:24" ht="12.75">
      <c r="A279" s="27" t="s">
        <v>473</v>
      </c>
      <c r="B279" s="28" t="s">
        <v>474</v>
      </c>
      <c r="C279" s="45">
        <f>SUM(C280+C285+C290+C291)</f>
        <v>0</v>
      </c>
      <c r="D279" s="46">
        <f aca="true" t="shared" si="51" ref="D279:T279">SUM(D280+D285+D290+D291)</f>
        <v>0</v>
      </c>
      <c r="E279" s="45">
        <f t="shared" si="51"/>
        <v>0</v>
      </c>
      <c r="F279" s="46">
        <f t="shared" si="51"/>
        <v>0</v>
      </c>
      <c r="G279" s="45">
        <f t="shared" si="51"/>
        <v>0</v>
      </c>
      <c r="H279" s="46">
        <f t="shared" si="51"/>
        <v>0</v>
      </c>
      <c r="I279" s="45">
        <f>SUM(I280+I285+I290+I291)</f>
        <v>0</v>
      </c>
      <c r="J279" s="46">
        <f>SUM(J280+J285+J290+J291)</f>
        <v>0</v>
      </c>
      <c r="K279" s="45">
        <f t="shared" si="51"/>
        <v>0</v>
      </c>
      <c r="L279" s="46">
        <f t="shared" si="51"/>
        <v>0</v>
      </c>
      <c r="M279" s="45">
        <f t="shared" si="51"/>
        <v>0</v>
      </c>
      <c r="N279" s="46">
        <f t="shared" si="51"/>
        <v>0</v>
      </c>
      <c r="O279" s="45">
        <f>SUM(O280+O285+O290+O291)</f>
        <v>0</v>
      </c>
      <c r="P279" s="46">
        <f>SUM(P280+P285+P290+P291)</f>
        <v>0</v>
      </c>
      <c r="Q279" s="45">
        <f t="shared" si="51"/>
        <v>0</v>
      </c>
      <c r="R279" s="46">
        <f t="shared" si="51"/>
        <v>0</v>
      </c>
      <c r="S279" s="45">
        <f t="shared" si="51"/>
        <v>0</v>
      </c>
      <c r="T279" s="46">
        <f t="shared" si="51"/>
        <v>0</v>
      </c>
      <c r="U279" s="45">
        <f>SUM(U280+U285+U290+U291)</f>
        <v>0</v>
      </c>
      <c r="V279" s="46">
        <f>SUM(V280+V285+V290+V291)</f>
        <v>0</v>
      </c>
      <c r="W279" s="61">
        <f t="shared" si="50"/>
        <v>0</v>
      </c>
      <c r="X279" s="53">
        <f t="shared" si="50"/>
        <v>0</v>
      </c>
    </row>
    <row r="280" spans="1:24" ht="12.75">
      <c r="A280" s="27" t="s">
        <v>475</v>
      </c>
      <c r="B280" s="28" t="s">
        <v>476</v>
      </c>
      <c r="C280" s="45">
        <f>SUM(C281:C284)</f>
        <v>0</v>
      </c>
      <c r="D280" s="46">
        <f aca="true" t="shared" si="52" ref="D280:T280">SUM(D281:D284)</f>
        <v>0</v>
      </c>
      <c r="E280" s="45">
        <f t="shared" si="52"/>
        <v>0</v>
      </c>
      <c r="F280" s="46">
        <f t="shared" si="52"/>
        <v>0</v>
      </c>
      <c r="G280" s="45">
        <f t="shared" si="52"/>
        <v>0</v>
      </c>
      <c r="H280" s="46">
        <f t="shared" si="52"/>
        <v>0</v>
      </c>
      <c r="I280" s="45">
        <f>SUM(I281:I284)</f>
        <v>0</v>
      </c>
      <c r="J280" s="46">
        <f>SUM(J281:J284)</f>
        <v>0</v>
      </c>
      <c r="K280" s="45">
        <f t="shared" si="52"/>
        <v>0</v>
      </c>
      <c r="L280" s="46">
        <f t="shared" si="52"/>
        <v>0</v>
      </c>
      <c r="M280" s="45">
        <f t="shared" si="52"/>
        <v>0</v>
      </c>
      <c r="N280" s="46">
        <f t="shared" si="52"/>
        <v>0</v>
      </c>
      <c r="O280" s="45">
        <f>SUM(O281:O284)</f>
        <v>0</v>
      </c>
      <c r="P280" s="46">
        <f>SUM(P281:P284)</f>
        <v>0</v>
      </c>
      <c r="Q280" s="45">
        <f t="shared" si="52"/>
        <v>0</v>
      </c>
      <c r="R280" s="46">
        <f t="shared" si="52"/>
        <v>0</v>
      </c>
      <c r="S280" s="45">
        <f t="shared" si="52"/>
        <v>0</v>
      </c>
      <c r="T280" s="46">
        <f t="shared" si="52"/>
        <v>0</v>
      </c>
      <c r="U280" s="45">
        <f>SUM(U281:U284)</f>
        <v>0</v>
      </c>
      <c r="V280" s="46">
        <f>SUM(V281:V284)</f>
        <v>0</v>
      </c>
      <c r="W280" s="61">
        <f t="shared" si="50"/>
        <v>0</v>
      </c>
      <c r="X280" s="53">
        <f t="shared" si="50"/>
        <v>0</v>
      </c>
    </row>
    <row r="281" spans="1:24" ht="12.75">
      <c r="A281" s="30" t="s">
        <v>477</v>
      </c>
      <c r="B281" s="32" t="s">
        <v>478</v>
      </c>
      <c r="C281" s="41"/>
      <c r="D281" s="42"/>
      <c r="E281" s="41"/>
      <c r="F281" s="42"/>
      <c r="G281" s="41"/>
      <c r="H281" s="42"/>
      <c r="I281" s="41"/>
      <c r="J281" s="42"/>
      <c r="K281" s="41"/>
      <c r="L281" s="42"/>
      <c r="M281" s="41"/>
      <c r="N281" s="42"/>
      <c r="O281" s="41"/>
      <c r="P281" s="42"/>
      <c r="Q281" s="41"/>
      <c r="R281" s="42"/>
      <c r="S281" s="41"/>
      <c r="T281" s="42"/>
      <c r="U281" s="41"/>
      <c r="V281" s="42"/>
      <c r="W281" s="61">
        <f t="shared" si="50"/>
        <v>0</v>
      </c>
      <c r="X281" s="53">
        <f t="shared" si="50"/>
        <v>0</v>
      </c>
    </row>
    <row r="282" spans="1:24" ht="12.75">
      <c r="A282" s="30" t="s">
        <v>479</v>
      </c>
      <c r="B282" s="32" t="s">
        <v>480</v>
      </c>
      <c r="C282" s="41"/>
      <c r="D282" s="42"/>
      <c r="E282" s="41"/>
      <c r="F282" s="42"/>
      <c r="G282" s="41"/>
      <c r="H282" s="42"/>
      <c r="I282" s="41"/>
      <c r="J282" s="42"/>
      <c r="K282" s="41"/>
      <c r="L282" s="42"/>
      <c r="M282" s="41"/>
      <c r="N282" s="42"/>
      <c r="O282" s="41"/>
      <c r="P282" s="42"/>
      <c r="Q282" s="41"/>
      <c r="R282" s="42"/>
      <c r="S282" s="41"/>
      <c r="T282" s="42"/>
      <c r="U282" s="41"/>
      <c r="V282" s="42"/>
      <c r="W282" s="61">
        <f t="shared" si="50"/>
        <v>0</v>
      </c>
      <c r="X282" s="53">
        <f t="shared" si="50"/>
        <v>0</v>
      </c>
    </row>
    <row r="283" spans="1:24" ht="12.75">
      <c r="A283" s="30" t="s">
        <v>481</v>
      </c>
      <c r="B283" s="32" t="s">
        <v>482</v>
      </c>
      <c r="C283" s="41"/>
      <c r="D283" s="42"/>
      <c r="E283" s="41"/>
      <c r="F283" s="42"/>
      <c r="G283" s="41"/>
      <c r="H283" s="42"/>
      <c r="I283" s="41"/>
      <c r="J283" s="42"/>
      <c r="K283" s="41"/>
      <c r="L283" s="42"/>
      <c r="M283" s="41"/>
      <c r="N283" s="42"/>
      <c r="O283" s="41"/>
      <c r="P283" s="42"/>
      <c r="Q283" s="41"/>
      <c r="R283" s="42"/>
      <c r="S283" s="41"/>
      <c r="T283" s="42"/>
      <c r="U283" s="41"/>
      <c r="V283" s="42"/>
      <c r="W283" s="61">
        <f t="shared" si="50"/>
        <v>0</v>
      </c>
      <c r="X283" s="53">
        <f t="shared" si="50"/>
        <v>0</v>
      </c>
    </row>
    <row r="284" spans="1:24" ht="12.75">
      <c r="A284" s="30" t="s">
        <v>483</v>
      </c>
      <c r="B284" s="32" t="s">
        <v>190</v>
      </c>
      <c r="C284" s="41"/>
      <c r="D284" s="42"/>
      <c r="E284" s="41"/>
      <c r="F284" s="42"/>
      <c r="G284" s="41"/>
      <c r="H284" s="42"/>
      <c r="I284" s="41"/>
      <c r="J284" s="42"/>
      <c r="K284" s="41"/>
      <c r="L284" s="42"/>
      <c r="M284" s="41"/>
      <c r="N284" s="42"/>
      <c r="O284" s="41"/>
      <c r="P284" s="42"/>
      <c r="Q284" s="41"/>
      <c r="R284" s="42"/>
      <c r="S284" s="41"/>
      <c r="T284" s="42"/>
      <c r="U284" s="41"/>
      <c r="V284" s="42"/>
      <c r="W284" s="61">
        <f t="shared" si="50"/>
        <v>0</v>
      </c>
      <c r="X284" s="53">
        <f t="shared" si="50"/>
        <v>0</v>
      </c>
    </row>
    <row r="285" spans="1:24" ht="12.75">
      <c r="A285" s="27" t="s">
        <v>484</v>
      </c>
      <c r="B285" s="28" t="s">
        <v>485</v>
      </c>
      <c r="C285" s="45">
        <f>SUM(C286:C289)</f>
        <v>0</v>
      </c>
      <c r="D285" s="46">
        <f aca="true" t="shared" si="53" ref="D285:T285">SUM(D286:D289)</f>
        <v>0</v>
      </c>
      <c r="E285" s="45">
        <f t="shared" si="53"/>
        <v>0</v>
      </c>
      <c r="F285" s="46">
        <f t="shared" si="53"/>
        <v>0</v>
      </c>
      <c r="G285" s="45">
        <f t="shared" si="53"/>
        <v>0</v>
      </c>
      <c r="H285" s="46">
        <f t="shared" si="53"/>
        <v>0</v>
      </c>
      <c r="I285" s="45">
        <f>SUM(I286:I289)</f>
        <v>0</v>
      </c>
      <c r="J285" s="46">
        <f>SUM(J286:J289)</f>
        <v>0</v>
      </c>
      <c r="K285" s="45">
        <f t="shared" si="53"/>
        <v>0</v>
      </c>
      <c r="L285" s="46">
        <f t="shared" si="53"/>
        <v>0</v>
      </c>
      <c r="M285" s="45">
        <f t="shared" si="53"/>
        <v>0</v>
      </c>
      <c r="N285" s="46">
        <f t="shared" si="53"/>
        <v>0</v>
      </c>
      <c r="O285" s="45">
        <f>SUM(O286:O289)</f>
        <v>0</v>
      </c>
      <c r="P285" s="46">
        <f>SUM(P286:P289)</f>
        <v>0</v>
      </c>
      <c r="Q285" s="45">
        <f t="shared" si="53"/>
        <v>0</v>
      </c>
      <c r="R285" s="46">
        <f t="shared" si="53"/>
        <v>0</v>
      </c>
      <c r="S285" s="45">
        <f t="shared" si="53"/>
        <v>0</v>
      </c>
      <c r="T285" s="46">
        <f t="shared" si="53"/>
        <v>0</v>
      </c>
      <c r="U285" s="45">
        <f>SUM(U286:U289)</f>
        <v>0</v>
      </c>
      <c r="V285" s="46">
        <f>SUM(V286:V289)</f>
        <v>0</v>
      </c>
      <c r="W285" s="61">
        <f t="shared" si="50"/>
        <v>0</v>
      </c>
      <c r="X285" s="53">
        <f t="shared" si="50"/>
        <v>0</v>
      </c>
    </row>
    <row r="286" spans="1:24" ht="12.75">
      <c r="A286" s="30" t="s">
        <v>486</v>
      </c>
      <c r="B286" s="32" t="s">
        <v>478</v>
      </c>
      <c r="C286" s="41"/>
      <c r="D286" s="42"/>
      <c r="E286" s="41"/>
      <c r="F286" s="42"/>
      <c r="G286" s="41"/>
      <c r="H286" s="42"/>
      <c r="I286" s="41"/>
      <c r="J286" s="42"/>
      <c r="K286" s="41"/>
      <c r="L286" s="42"/>
      <c r="M286" s="41"/>
      <c r="N286" s="42"/>
      <c r="O286" s="41"/>
      <c r="P286" s="42"/>
      <c r="Q286" s="41"/>
      <c r="R286" s="42"/>
      <c r="S286" s="41"/>
      <c r="T286" s="42"/>
      <c r="U286" s="41"/>
      <c r="V286" s="42"/>
      <c r="W286" s="61">
        <f t="shared" si="50"/>
        <v>0</v>
      </c>
      <c r="X286" s="53">
        <f t="shared" si="50"/>
        <v>0</v>
      </c>
    </row>
    <row r="287" spans="1:24" ht="12.75">
      <c r="A287" s="30" t="s">
        <v>487</v>
      </c>
      <c r="B287" s="32" t="s">
        <v>480</v>
      </c>
      <c r="C287" s="41"/>
      <c r="D287" s="42"/>
      <c r="E287" s="41"/>
      <c r="F287" s="42"/>
      <c r="G287" s="41"/>
      <c r="H287" s="42"/>
      <c r="I287" s="41"/>
      <c r="J287" s="42"/>
      <c r="K287" s="41"/>
      <c r="L287" s="42"/>
      <c r="M287" s="41"/>
      <c r="N287" s="42"/>
      <c r="O287" s="41"/>
      <c r="P287" s="42"/>
      <c r="Q287" s="41"/>
      <c r="R287" s="42"/>
      <c r="S287" s="41"/>
      <c r="T287" s="42"/>
      <c r="U287" s="41"/>
      <c r="V287" s="42"/>
      <c r="W287" s="61">
        <f aca="true" t="shared" si="54" ref="W287:X303">SUM(C287+E287+G287+I287+K287+M287+O287+Q287+S287+U287)</f>
        <v>0</v>
      </c>
      <c r="X287" s="53">
        <f t="shared" si="54"/>
        <v>0</v>
      </c>
    </row>
    <row r="288" spans="1:24" ht="12.75">
      <c r="A288" s="30" t="s">
        <v>488</v>
      </c>
      <c r="B288" s="32" t="s">
        <v>489</v>
      </c>
      <c r="C288" s="41"/>
      <c r="D288" s="42"/>
      <c r="E288" s="41"/>
      <c r="F288" s="42"/>
      <c r="G288" s="41"/>
      <c r="H288" s="42"/>
      <c r="I288" s="41"/>
      <c r="J288" s="42"/>
      <c r="K288" s="41"/>
      <c r="L288" s="42"/>
      <c r="M288" s="41"/>
      <c r="N288" s="42"/>
      <c r="O288" s="41"/>
      <c r="P288" s="42"/>
      <c r="Q288" s="41"/>
      <c r="R288" s="42"/>
      <c r="S288" s="41"/>
      <c r="T288" s="42"/>
      <c r="U288" s="41"/>
      <c r="V288" s="42"/>
      <c r="W288" s="61">
        <f t="shared" si="54"/>
        <v>0</v>
      </c>
      <c r="X288" s="53">
        <f t="shared" si="54"/>
        <v>0</v>
      </c>
    </row>
    <row r="289" spans="1:24" ht="12.75">
      <c r="A289" s="30" t="s">
        <v>490</v>
      </c>
      <c r="B289" s="32" t="s">
        <v>190</v>
      </c>
      <c r="C289" s="41"/>
      <c r="D289" s="42"/>
      <c r="E289" s="41"/>
      <c r="F289" s="42"/>
      <c r="G289" s="41"/>
      <c r="H289" s="42"/>
      <c r="I289" s="41"/>
      <c r="J289" s="42"/>
      <c r="K289" s="41"/>
      <c r="L289" s="42"/>
      <c r="M289" s="41"/>
      <c r="N289" s="42"/>
      <c r="O289" s="41"/>
      <c r="P289" s="42"/>
      <c r="Q289" s="41"/>
      <c r="R289" s="42"/>
      <c r="S289" s="41"/>
      <c r="T289" s="42"/>
      <c r="U289" s="41"/>
      <c r="V289" s="42"/>
      <c r="W289" s="61">
        <f t="shared" si="54"/>
        <v>0</v>
      </c>
      <c r="X289" s="53">
        <f t="shared" si="54"/>
        <v>0</v>
      </c>
    </row>
    <row r="290" spans="1:24" ht="12.75">
      <c r="A290" s="27" t="s">
        <v>491</v>
      </c>
      <c r="B290" s="28" t="s">
        <v>470</v>
      </c>
      <c r="C290" s="45"/>
      <c r="D290" s="46"/>
      <c r="E290" s="45"/>
      <c r="F290" s="46"/>
      <c r="G290" s="45"/>
      <c r="H290" s="46"/>
      <c r="I290" s="45"/>
      <c r="J290" s="46"/>
      <c r="K290" s="45"/>
      <c r="L290" s="46"/>
      <c r="M290" s="45"/>
      <c r="N290" s="46"/>
      <c r="O290" s="45"/>
      <c r="P290" s="46"/>
      <c r="Q290" s="45"/>
      <c r="R290" s="46"/>
      <c r="S290" s="45"/>
      <c r="T290" s="46"/>
      <c r="U290" s="45"/>
      <c r="V290" s="46"/>
      <c r="W290" s="61">
        <f t="shared" si="54"/>
        <v>0</v>
      </c>
      <c r="X290" s="53">
        <f t="shared" si="54"/>
        <v>0</v>
      </c>
    </row>
    <row r="291" spans="1:24" ht="12.75">
      <c r="A291" s="27" t="s">
        <v>492</v>
      </c>
      <c r="B291" s="28" t="s">
        <v>472</v>
      </c>
      <c r="C291" s="45"/>
      <c r="D291" s="46"/>
      <c r="E291" s="45"/>
      <c r="F291" s="46"/>
      <c r="G291" s="45"/>
      <c r="H291" s="46"/>
      <c r="I291" s="45"/>
      <c r="J291" s="46"/>
      <c r="K291" s="45"/>
      <c r="L291" s="46"/>
      <c r="M291" s="45"/>
      <c r="N291" s="46"/>
      <c r="O291" s="45"/>
      <c r="P291" s="46"/>
      <c r="Q291" s="45"/>
      <c r="R291" s="46"/>
      <c r="S291" s="45"/>
      <c r="T291" s="46"/>
      <c r="U291" s="45"/>
      <c r="V291" s="46"/>
      <c r="W291" s="61">
        <f t="shared" si="54"/>
        <v>0</v>
      </c>
      <c r="X291" s="53">
        <f t="shared" si="54"/>
        <v>0</v>
      </c>
    </row>
    <row r="292" spans="1:24" ht="12.75">
      <c r="A292" s="27" t="s">
        <v>493</v>
      </c>
      <c r="B292" s="28" t="s">
        <v>494</v>
      </c>
      <c r="C292" s="45">
        <f>SUM(C293+C335+C389+C390)</f>
        <v>0</v>
      </c>
      <c r="D292" s="46">
        <f aca="true" t="shared" si="55" ref="D292:T292">SUM(D293+D335+D389+D390)</f>
        <v>0</v>
      </c>
      <c r="E292" s="45">
        <f t="shared" si="55"/>
        <v>0</v>
      </c>
      <c r="F292" s="46">
        <f t="shared" si="55"/>
        <v>0</v>
      </c>
      <c r="G292" s="45">
        <f t="shared" si="55"/>
        <v>0</v>
      </c>
      <c r="H292" s="46">
        <f t="shared" si="55"/>
        <v>0</v>
      </c>
      <c r="I292" s="45">
        <f>SUM(I293+I335+I389+I390)</f>
        <v>0</v>
      </c>
      <c r="J292" s="46">
        <f>SUM(J293+J335+J389+J390)</f>
        <v>0</v>
      </c>
      <c r="K292" s="45">
        <f t="shared" si="55"/>
        <v>0</v>
      </c>
      <c r="L292" s="46">
        <f t="shared" si="55"/>
        <v>0</v>
      </c>
      <c r="M292" s="45">
        <f t="shared" si="55"/>
        <v>0</v>
      </c>
      <c r="N292" s="46">
        <f t="shared" si="55"/>
        <v>0</v>
      </c>
      <c r="O292" s="45">
        <f>SUM(O293+O335+O389+O390)</f>
        <v>0</v>
      </c>
      <c r="P292" s="46">
        <f>SUM(P293+P335+P389+P390)</f>
        <v>0</v>
      </c>
      <c r="Q292" s="45">
        <f t="shared" si="55"/>
        <v>0</v>
      </c>
      <c r="R292" s="46">
        <f t="shared" si="55"/>
        <v>0</v>
      </c>
      <c r="S292" s="45">
        <f t="shared" si="55"/>
        <v>0</v>
      </c>
      <c r="T292" s="46">
        <f t="shared" si="55"/>
        <v>0</v>
      </c>
      <c r="U292" s="45">
        <f>SUM(U293+U335+U389+U390)</f>
        <v>-2000000</v>
      </c>
      <c r="V292" s="46">
        <f>SUM(V293+V335+V389+V390)</f>
        <v>12179420.333999999</v>
      </c>
      <c r="W292" s="61">
        <f t="shared" si="54"/>
        <v>-2000000</v>
      </c>
      <c r="X292" s="53">
        <f t="shared" si="54"/>
        <v>12179420.333999999</v>
      </c>
    </row>
    <row r="293" spans="1:24" ht="12.75">
      <c r="A293" s="27" t="s">
        <v>495</v>
      </c>
      <c r="B293" s="28" t="s">
        <v>496</v>
      </c>
      <c r="C293" s="45">
        <f>SUM(C295+C302+C309+C314+C319+C323+C329)</f>
        <v>0</v>
      </c>
      <c r="D293" s="46">
        <f aca="true" t="shared" si="56" ref="D293:T293">SUM(D295+D302+D309+D314+D319+D323+D329)</f>
        <v>0</v>
      </c>
      <c r="E293" s="45">
        <f t="shared" si="56"/>
        <v>0</v>
      </c>
      <c r="F293" s="46">
        <f t="shared" si="56"/>
        <v>0</v>
      </c>
      <c r="G293" s="45">
        <f t="shared" si="56"/>
        <v>0</v>
      </c>
      <c r="H293" s="46">
        <f t="shared" si="56"/>
        <v>0</v>
      </c>
      <c r="I293" s="45">
        <f>SUM(I295+I302+I309+I314+I319+I323+I329)</f>
        <v>0</v>
      </c>
      <c r="J293" s="46">
        <f>SUM(J295+J302+J309+J314+J319+J323+J329)</f>
        <v>0</v>
      </c>
      <c r="K293" s="45">
        <f t="shared" si="56"/>
        <v>0</v>
      </c>
      <c r="L293" s="46">
        <f t="shared" si="56"/>
        <v>0</v>
      </c>
      <c r="M293" s="45">
        <f t="shared" si="56"/>
        <v>0</v>
      </c>
      <c r="N293" s="46">
        <f t="shared" si="56"/>
        <v>0</v>
      </c>
      <c r="O293" s="45">
        <f>SUM(O295+O302+O309+O314+O319+O323+O329)</f>
        <v>0</v>
      </c>
      <c r="P293" s="46">
        <f>SUM(P295+P302+P309+P314+P319+P323+P329)</f>
        <v>0</v>
      </c>
      <c r="Q293" s="45">
        <f t="shared" si="56"/>
        <v>0</v>
      </c>
      <c r="R293" s="46">
        <f t="shared" si="56"/>
        <v>0</v>
      </c>
      <c r="S293" s="45">
        <f t="shared" si="56"/>
        <v>0</v>
      </c>
      <c r="T293" s="46">
        <f t="shared" si="56"/>
        <v>0</v>
      </c>
      <c r="U293" s="45">
        <f>SUM(U295+U302+U309+U314+U319+U323+U329)</f>
        <v>-2051000</v>
      </c>
      <c r="V293" s="46">
        <f>SUM(V295+V302+V309+V314+V319+V323+V329)</f>
        <v>12128420.333999999</v>
      </c>
      <c r="W293" s="61">
        <f t="shared" si="54"/>
        <v>-2051000</v>
      </c>
      <c r="X293" s="53">
        <f t="shared" si="54"/>
        <v>12128420.333999999</v>
      </c>
    </row>
    <row r="294" spans="1:24" ht="12.75">
      <c r="A294" s="30" t="s">
        <v>495</v>
      </c>
      <c r="B294" s="32" t="s">
        <v>497</v>
      </c>
      <c r="C294" s="45">
        <f>SUM(C295+C302+C309+C314+C319+C323+C329)</f>
        <v>0</v>
      </c>
      <c r="D294" s="46">
        <f aca="true" t="shared" si="57" ref="D294:T294">SUM(D295+D302+D309+D314+D319+D323+D329)</f>
        <v>0</v>
      </c>
      <c r="E294" s="45">
        <f t="shared" si="57"/>
        <v>0</v>
      </c>
      <c r="F294" s="46">
        <f t="shared" si="57"/>
        <v>0</v>
      </c>
      <c r="G294" s="45">
        <f t="shared" si="57"/>
        <v>0</v>
      </c>
      <c r="H294" s="46">
        <f t="shared" si="57"/>
        <v>0</v>
      </c>
      <c r="I294" s="45">
        <f>SUM(I295+I302+I309+I314+I319+I323+I329)</f>
        <v>0</v>
      </c>
      <c r="J294" s="46">
        <f>SUM(J295+J302+J309+J314+J319+J323+J329)</f>
        <v>0</v>
      </c>
      <c r="K294" s="45">
        <f t="shared" si="57"/>
        <v>0</v>
      </c>
      <c r="L294" s="46">
        <f t="shared" si="57"/>
        <v>0</v>
      </c>
      <c r="M294" s="45">
        <f t="shared" si="57"/>
        <v>0</v>
      </c>
      <c r="N294" s="46">
        <f t="shared" si="57"/>
        <v>0</v>
      </c>
      <c r="O294" s="45">
        <f>SUM(O295+O302+O309+O314+O319+O323+O329)</f>
        <v>0</v>
      </c>
      <c r="P294" s="46">
        <f>SUM(P295+P302+P309+P314+P319+P323+P329)</f>
        <v>0</v>
      </c>
      <c r="Q294" s="45">
        <f t="shared" si="57"/>
        <v>0</v>
      </c>
      <c r="R294" s="46">
        <f t="shared" si="57"/>
        <v>0</v>
      </c>
      <c r="S294" s="45">
        <f t="shared" si="57"/>
        <v>0</v>
      </c>
      <c r="T294" s="46">
        <f t="shared" si="57"/>
        <v>0</v>
      </c>
      <c r="U294" s="45">
        <f>SUM(U295+U302+U309+U314+U319+U323+U329)</f>
        <v>-2051000</v>
      </c>
      <c r="V294" s="46">
        <f>SUM(V295+V302+V309+V314+V319+V323+V329)</f>
        <v>12128420.333999999</v>
      </c>
      <c r="W294" s="61">
        <f t="shared" si="54"/>
        <v>-2051000</v>
      </c>
      <c r="X294" s="53">
        <f t="shared" si="54"/>
        <v>12128420.333999999</v>
      </c>
    </row>
    <row r="295" spans="1:24" ht="12.75">
      <c r="A295" s="30" t="s">
        <v>498</v>
      </c>
      <c r="B295" s="38" t="s">
        <v>499</v>
      </c>
      <c r="C295" s="45">
        <f>SUM(C296:C301)</f>
        <v>0</v>
      </c>
      <c r="D295" s="46">
        <f aca="true" t="shared" si="58" ref="D295:T295">SUM(D296:D301)</f>
        <v>0</v>
      </c>
      <c r="E295" s="45">
        <f t="shared" si="58"/>
        <v>0</v>
      </c>
      <c r="F295" s="46">
        <f t="shared" si="58"/>
        <v>0</v>
      </c>
      <c r="G295" s="45">
        <f t="shared" si="58"/>
        <v>0</v>
      </c>
      <c r="H295" s="46">
        <f t="shared" si="58"/>
        <v>0</v>
      </c>
      <c r="I295" s="45">
        <f>SUM(I296:I301)</f>
        <v>0</v>
      </c>
      <c r="J295" s="46">
        <f>SUM(J296:J301)</f>
        <v>0</v>
      </c>
      <c r="K295" s="45">
        <f t="shared" si="58"/>
        <v>0</v>
      </c>
      <c r="L295" s="46">
        <f t="shared" si="58"/>
        <v>0</v>
      </c>
      <c r="M295" s="45">
        <f t="shared" si="58"/>
        <v>0</v>
      </c>
      <c r="N295" s="46">
        <f t="shared" si="58"/>
        <v>0</v>
      </c>
      <c r="O295" s="45">
        <f>SUM(O296:O301)</f>
        <v>0</v>
      </c>
      <c r="P295" s="46">
        <f>SUM(P296:P301)</f>
        <v>0</v>
      </c>
      <c r="Q295" s="45">
        <f t="shared" si="58"/>
        <v>0</v>
      </c>
      <c r="R295" s="46">
        <f t="shared" si="58"/>
        <v>0</v>
      </c>
      <c r="S295" s="45">
        <f t="shared" si="58"/>
        <v>0</v>
      </c>
      <c r="T295" s="46">
        <f t="shared" si="58"/>
        <v>0</v>
      </c>
      <c r="U295" s="45">
        <f>SUM(U296:U301)</f>
        <v>0</v>
      </c>
      <c r="V295" s="46">
        <f>SUM(V296:V301)</f>
        <v>0</v>
      </c>
      <c r="W295" s="61">
        <f t="shared" si="54"/>
        <v>0</v>
      </c>
      <c r="X295" s="53">
        <f t="shared" si="54"/>
        <v>0</v>
      </c>
    </row>
    <row r="296" spans="1:24" ht="12.75">
      <c r="A296" s="30" t="s">
        <v>500</v>
      </c>
      <c r="B296" s="39" t="s">
        <v>501</v>
      </c>
      <c r="C296" s="41"/>
      <c r="D296" s="42"/>
      <c r="E296" s="41"/>
      <c r="F296" s="42"/>
      <c r="G296" s="41"/>
      <c r="H296" s="42"/>
      <c r="I296" s="41"/>
      <c r="J296" s="42"/>
      <c r="K296" s="41"/>
      <c r="L296" s="42"/>
      <c r="M296" s="41"/>
      <c r="N296" s="42"/>
      <c r="O296" s="41"/>
      <c r="P296" s="42"/>
      <c r="Q296" s="41"/>
      <c r="R296" s="42"/>
      <c r="S296" s="41"/>
      <c r="T296" s="42"/>
      <c r="U296" s="41"/>
      <c r="V296" s="42"/>
      <c r="W296" s="61">
        <f t="shared" si="54"/>
        <v>0</v>
      </c>
      <c r="X296" s="53">
        <f t="shared" si="54"/>
        <v>0</v>
      </c>
    </row>
    <row r="297" spans="1:24" ht="12.75">
      <c r="A297" s="30" t="s">
        <v>502</v>
      </c>
      <c r="B297" s="39" t="s">
        <v>503</v>
      </c>
      <c r="C297" s="41"/>
      <c r="D297" s="42"/>
      <c r="E297" s="41"/>
      <c r="F297" s="42"/>
      <c r="G297" s="41"/>
      <c r="H297" s="42"/>
      <c r="I297" s="41"/>
      <c r="J297" s="42"/>
      <c r="K297" s="41"/>
      <c r="L297" s="42"/>
      <c r="M297" s="41"/>
      <c r="N297" s="42"/>
      <c r="O297" s="41"/>
      <c r="P297" s="42"/>
      <c r="Q297" s="41"/>
      <c r="R297" s="42"/>
      <c r="S297" s="41"/>
      <c r="T297" s="42"/>
      <c r="U297" s="41"/>
      <c r="V297" s="42"/>
      <c r="W297" s="61">
        <f t="shared" si="54"/>
        <v>0</v>
      </c>
      <c r="X297" s="53">
        <f t="shared" si="54"/>
        <v>0</v>
      </c>
    </row>
    <row r="298" spans="1:24" ht="12.75">
      <c r="A298" s="30" t="s">
        <v>504</v>
      </c>
      <c r="B298" s="39" t="s">
        <v>505</v>
      </c>
      <c r="C298" s="41"/>
      <c r="D298" s="42"/>
      <c r="E298" s="41"/>
      <c r="F298" s="42"/>
      <c r="G298" s="41"/>
      <c r="H298" s="42"/>
      <c r="I298" s="41"/>
      <c r="J298" s="42"/>
      <c r="K298" s="41"/>
      <c r="L298" s="42"/>
      <c r="M298" s="41"/>
      <c r="N298" s="42"/>
      <c r="O298" s="41"/>
      <c r="P298" s="42"/>
      <c r="Q298" s="41"/>
      <c r="R298" s="42"/>
      <c r="S298" s="41"/>
      <c r="T298" s="42"/>
      <c r="U298" s="41"/>
      <c r="V298" s="42"/>
      <c r="W298" s="61">
        <f t="shared" si="54"/>
        <v>0</v>
      </c>
      <c r="X298" s="53">
        <f t="shared" si="54"/>
        <v>0</v>
      </c>
    </row>
    <row r="299" spans="1:24" ht="12.75">
      <c r="A299" s="30" t="s">
        <v>506</v>
      </c>
      <c r="B299" s="39" t="s">
        <v>507</v>
      </c>
      <c r="C299" s="41"/>
      <c r="D299" s="42"/>
      <c r="E299" s="41"/>
      <c r="F299" s="42"/>
      <c r="G299" s="41"/>
      <c r="H299" s="42"/>
      <c r="I299" s="41"/>
      <c r="J299" s="42"/>
      <c r="K299" s="41"/>
      <c r="L299" s="42"/>
      <c r="M299" s="41"/>
      <c r="N299" s="42"/>
      <c r="O299" s="41"/>
      <c r="P299" s="42"/>
      <c r="Q299" s="41"/>
      <c r="R299" s="42"/>
      <c r="S299" s="41"/>
      <c r="T299" s="42"/>
      <c r="U299" s="41"/>
      <c r="V299" s="42"/>
      <c r="W299" s="61">
        <f t="shared" si="54"/>
        <v>0</v>
      </c>
      <c r="X299" s="53">
        <f t="shared" si="54"/>
        <v>0</v>
      </c>
    </row>
    <row r="300" spans="1:24" ht="12.75">
      <c r="A300" s="30" t="s">
        <v>508</v>
      </c>
      <c r="B300" s="39" t="s">
        <v>509</v>
      </c>
      <c r="C300" s="41"/>
      <c r="D300" s="42"/>
      <c r="E300" s="41"/>
      <c r="F300" s="42"/>
      <c r="G300" s="41"/>
      <c r="H300" s="42"/>
      <c r="I300" s="41"/>
      <c r="J300" s="42"/>
      <c r="K300" s="41"/>
      <c r="L300" s="42"/>
      <c r="M300" s="41"/>
      <c r="N300" s="42"/>
      <c r="O300" s="41"/>
      <c r="P300" s="42"/>
      <c r="Q300" s="41"/>
      <c r="R300" s="42"/>
      <c r="S300" s="41"/>
      <c r="T300" s="42"/>
      <c r="U300" s="41"/>
      <c r="V300" s="42"/>
      <c r="W300" s="61">
        <f t="shared" si="54"/>
        <v>0</v>
      </c>
      <c r="X300" s="53">
        <f t="shared" si="54"/>
        <v>0</v>
      </c>
    </row>
    <row r="301" spans="1:24" ht="12.75">
      <c r="A301" s="30" t="s">
        <v>510</v>
      </c>
      <c r="B301" s="39" t="s">
        <v>511</v>
      </c>
      <c r="C301" s="41"/>
      <c r="D301" s="42"/>
      <c r="E301" s="41"/>
      <c r="F301" s="42"/>
      <c r="G301" s="41"/>
      <c r="H301" s="42"/>
      <c r="I301" s="41"/>
      <c r="J301" s="42"/>
      <c r="K301" s="41"/>
      <c r="L301" s="42"/>
      <c r="M301" s="41"/>
      <c r="N301" s="42"/>
      <c r="O301" s="41"/>
      <c r="P301" s="42"/>
      <c r="Q301" s="41"/>
      <c r="R301" s="42"/>
      <c r="S301" s="41"/>
      <c r="T301" s="42"/>
      <c r="U301" s="41"/>
      <c r="V301" s="42"/>
      <c r="W301" s="61">
        <f t="shared" si="54"/>
        <v>0</v>
      </c>
      <c r="X301" s="53">
        <f t="shared" si="54"/>
        <v>0</v>
      </c>
    </row>
    <row r="302" spans="1:24" ht="12.75">
      <c r="A302" s="30" t="s">
        <v>512</v>
      </c>
      <c r="B302" s="38" t="s">
        <v>513</v>
      </c>
      <c r="C302" s="45">
        <f>SUM(C303:C308)</f>
        <v>0</v>
      </c>
      <c r="D302" s="46">
        <f aca="true" t="shared" si="59" ref="D302:T302">SUM(D303:D308)</f>
        <v>0</v>
      </c>
      <c r="E302" s="45">
        <f t="shared" si="59"/>
        <v>0</v>
      </c>
      <c r="F302" s="46">
        <f t="shared" si="59"/>
        <v>0</v>
      </c>
      <c r="G302" s="45">
        <f t="shared" si="59"/>
        <v>0</v>
      </c>
      <c r="H302" s="46">
        <f t="shared" si="59"/>
        <v>0</v>
      </c>
      <c r="I302" s="45">
        <f>SUM(I303:I308)</f>
        <v>0</v>
      </c>
      <c r="J302" s="46">
        <f>SUM(J303:J308)</f>
        <v>0</v>
      </c>
      <c r="K302" s="45">
        <f t="shared" si="59"/>
        <v>0</v>
      </c>
      <c r="L302" s="46">
        <f t="shared" si="59"/>
        <v>0</v>
      </c>
      <c r="M302" s="45">
        <f t="shared" si="59"/>
        <v>0</v>
      </c>
      <c r="N302" s="46">
        <f t="shared" si="59"/>
        <v>0</v>
      </c>
      <c r="O302" s="45">
        <f>SUM(O303:O308)</f>
        <v>0</v>
      </c>
      <c r="P302" s="46">
        <f>SUM(P303:P308)</f>
        <v>0</v>
      </c>
      <c r="Q302" s="45">
        <f t="shared" si="59"/>
        <v>0</v>
      </c>
      <c r="R302" s="46">
        <f t="shared" si="59"/>
        <v>0</v>
      </c>
      <c r="S302" s="45">
        <f t="shared" si="59"/>
        <v>0</v>
      </c>
      <c r="T302" s="46">
        <f t="shared" si="59"/>
        <v>0</v>
      </c>
      <c r="U302" s="45">
        <f>SUM(U303:U308)</f>
        <v>0</v>
      </c>
      <c r="V302" s="46">
        <f>SUM(V303:V308)</f>
        <v>0</v>
      </c>
      <c r="W302" s="61">
        <f t="shared" si="54"/>
        <v>0</v>
      </c>
      <c r="X302" s="53">
        <f t="shared" si="54"/>
        <v>0</v>
      </c>
    </row>
    <row r="303" spans="1:24" ht="12.75">
      <c r="A303" s="30" t="s">
        <v>514</v>
      </c>
      <c r="B303" s="39" t="s">
        <v>515</v>
      </c>
      <c r="C303" s="41"/>
      <c r="D303" s="42"/>
      <c r="E303" s="41"/>
      <c r="F303" s="42"/>
      <c r="G303" s="41"/>
      <c r="H303" s="42"/>
      <c r="I303" s="41"/>
      <c r="J303" s="42"/>
      <c r="K303" s="41"/>
      <c r="L303" s="42"/>
      <c r="M303" s="41"/>
      <c r="N303" s="42"/>
      <c r="O303" s="41"/>
      <c r="P303" s="42"/>
      <c r="Q303" s="41"/>
      <c r="R303" s="42"/>
      <c r="S303" s="41"/>
      <c r="T303" s="42"/>
      <c r="U303" s="41"/>
      <c r="V303" s="42"/>
      <c r="W303" s="61">
        <f t="shared" si="54"/>
        <v>0</v>
      </c>
      <c r="X303" s="53">
        <f t="shared" si="54"/>
        <v>0</v>
      </c>
    </row>
    <row r="304" spans="1:24" ht="12.75">
      <c r="A304" s="30" t="s">
        <v>516</v>
      </c>
      <c r="B304" s="39" t="s">
        <v>517</v>
      </c>
      <c r="C304" s="41"/>
      <c r="D304" s="42"/>
      <c r="E304" s="41"/>
      <c r="F304" s="42"/>
      <c r="G304" s="41"/>
      <c r="H304" s="42"/>
      <c r="I304" s="41"/>
      <c r="J304" s="42"/>
      <c r="K304" s="41"/>
      <c r="L304" s="42"/>
      <c r="M304" s="41"/>
      <c r="N304" s="42"/>
      <c r="O304" s="41"/>
      <c r="P304" s="42"/>
      <c r="Q304" s="41"/>
      <c r="R304" s="42"/>
      <c r="S304" s="41"/>
      <c r="T304" s="42"/>
      <c r="U304" s="41"/>
      <c r="V304" s="42"/>
      <c r="W304" s="61">
        <f aca="true" t="shared" si="60" ref="W304:X319">SUM(C304+E304+G304+I304+K304+M304+O304+Q304+S304+U304)</f>
        <v>0</v>
      </c>
      <c r="X304" s="53">
        <f t="shared" si="60"/>
        <v>0</v>
      </c>
    </row>
    <row r="305" spans="1:24" ht="12.75">
      <c r="A305" s="30" t="s">
        <v>518</v>
      </c>
      <c r="B305" s="39" t="s">
        <v>519</v>
      </c>
      <c r="C305" s="41"/>
      <c r="D305" s="42"/>
      <c r="E305" s="41"/>
      <c r="F305" s="42"/>
      <c r="G305" s="41"/>
      <c r="H305" s="42"/>
      <c r="I305" s="41"/>
      <c r="J305" s="42"/>
      <c r="K305" s="41"/>
      <c r="L305" s="42"/>
      <c r="M305" s="41"/>
      <c r="N305" s="42"/>
      <c r="O305" s="41"/>
      <c r="P305" s="42"/>
      <c r="Q305" s="41"/>
      <c r="R305" s="42"/>
      <c r="S305" s="41"/>
      <c r="T305" s="42"/>
      <c r="U305" s="41"/>
      <c r="V305" s="42"/>
      <c r="W305" s="61">
        <f t="shared" si="60"/>
        <v>0</v>
      </c>
      <c r="X305" s="53">
        <f t="shared" si="60"/>
        <v>0</v>
      </c>
    </row>
    <row r="306" spans="1:24" ht="12.75">
      <c r="A306" s="30" t="s">
        <v>520</v>
      </c>
      <c r="B306" s="39" t="s">
        <v>521</v>
      </c>
      <c r="C306" s="41"/>
      <c r="D306" s="42"/>
      <c r="E306" s="41"/>
      <c r="F306" s="42"/>
      <c r="G306" s="41"/>
      <c r="H306" s="42"/>
      <c r="I306" s="41"/>
      <c r="J306" s="42"/>
      <c r="K306" s="41"/>
      <c r="L306" s="42"/>
      <c r="M306" s="41"/>
      <c r="N306" s="42"/>
      <c r="O306" s="41"/>
      <c r="P306" s="42"/>
      <c r="Q306" s="41"/>
      <c r="R306" s="42"/>
      <c r="S306" s="41"/>
      <c r="T306" s="42"/>
      <c r="U306" s="41"/>
      <c r="V306" s="42"/>
      <c r="W306" s="61">
        <f t="shared" si="60"/>
        <v>0</v>
      </c>
      <c r="X306" s="53">
        <f t="shared" si="60"/>
        <v>0</v>
      </c>
    </row>
    <row r="307" spans="1:24" ht="12.75">
      <c r="A307" s="30" t="s">
        <v>522</v>
      </c>
      <c r="B307" s="39" t="s">
        <v>523</v>
      </c>
      <c r="C307" s="41"/>
      <c r="D307" s="42"/>
      <c r="E307" s="41"/>
      <c r="F307" s="42"/>
      <c r="G307" s="41"/>
      <c r="H307" s="42"/>
      <c r="I307" s="41"/>
      <c r="J307" s="42"/>
      <c r="K307" s="41"/>
      <c r="L307" s="42"/>
      <c r="M307" s="41"/>
      <c r="N307" s="42"/>
      <c r="O307" s="41"/>
      <c r="P307" s="42"/>
      <c r="Q307" s="41"/>
      <c r="R307" s="42"/>
      <c r="S307" s="41"/>
      <c r="T307" s="42"/>
      <c r="U307" s="41"/>
      <c r="V307" s="42"/>
      <c r="W307" s="61">
        <f t="shared" si="60"/>
        <v>0</v>
      </c>
      <c r="X307" s="53">
        <f t="shared" si="60"/>
        <v>0</v>
      </c>
    </row>
    <row r="308" spans="1:24" ht="12.75">
      <c r="A308" s="30" t="s">
        <v>524</v>
      </c>
      <c r="B308" s="39" t="s">
        <v>525</v>
      </c>
      <c r="C308" s="41"/>
      <c r="D308" s="42"/>
      <c r="E308" s="41"/>
      <c r="F308" s="42"/>
      <c r="G308" s="41"/>
      <c r="H308" s="42"/>
      <c r="I308" s="41"/>
      <c r="J308" s="42"/>
      <c r="K308" s="41"/>
      <c r="L308" s="42"/>
      <c r="M308" s="41"/>
      <c r="N308" s="42"/>
      <c r="O308" s="41"/>
      <c r="P308" s="42"/>
      <c r="Q308" s="41"/>
      <c r="R308" s="42"/>
      <c r="S308" s="41"/>
      <c r="T308" s="42"/>
      <c r="U308" s="41"/>
      <c r="V308" s="42"/>
      <c r="W308" s="61">
        <f t="shared" si="60"/>
        <v>0</v>
      </c>
      <c r="X308" s="53">
        <f t="shared" si="60"/>
        <v>0</v>
      </c>
    </row>
    <row r="309" spans="1:24" ht="12.75">
      <c r="A309" s="30" t="s">
        <v>526</v>
      </c>
      <c r="B309" s="38" t="s">
        <v>527</v>
      </c>
      <c r="C309" s="45">
        <f>SUM(C310:C313)</f>
        <v>0</v>
      </c>
      <c r="D309" s="46">
        <f aca="true" t="shared" si="61" ref="D309:T309">SUM(D310:D313)</f>
        <v>0</v>
      </c>
      <c r="E309" s="45">
        <f t="shared" si="61"/>
        <v>0</v>
      </c>
      <c r="F309" s="46">
        <f t="shared" si="61"/>
        <v>0</v>
      </c>
      <c r="G309" s="45">
        <f t="shared" si="61"/>
        <v>0</v>
      </c>
      <c r="H309" s="46">
        <f t="shared" si="61"/>
        <v>0</v>
      </c>
      <c r="I309" s="45">
        <f>SUM(I310:I313)</f>
        <v>0</v>
      </c>
      <c r="J309" s="46">
        <f>SUM(J310:J313)</f>
        <v>0</v>
      </c>
      <c r="K309" s="45">
        <f t="shared" si="61"/>
        <v>0</v>
      </c>
      <c r="L309" s="46">
        <f t="shared" si="61"/>
        <v>0</v>
      </c>
      <c r="M309" s="45">
        <f t="shared" si="61"/>
        <v>0</v>
      </c>
      <c r="N309" s="46">
        <f t="shared" si="61"/>
        <v>0</v>
      </c>
      <c r="O309" s="45">
        <f>SUM(O310:O313)</f>
        <v>0</v>
      </c>
      <c r="P309" s="46">
        <f>SUM(P310:P313)</f>
        <v>0</v>
      </c>
      <c r="Q309" s="45">
        <f t="shared" si="61"/>
        <v>0</v>
      </c>
      <c r="R309" s="46">
        <f t="shared" si="61"/>
        <v>0</v>
      </c>
      <c r="S309" s="45">
        <f t="shared" si="61"/>
        <v>0</v>
      </c>
      <c r="T309" s="46">
        <f t="shared" si="61"/>
        <v>0</v>
      </c>
      <c r="U309" s="45">
        <f>SUM(U310:U313)</f>
        <v>0</v>
      </c>
      <c r="V309" s="46">
        <f>SUM(V310:V313)</f>
        <v>0</v>
      </c>
      <c r="W309" s="61">
        <f t="shared" si="60"/>
        <v>0</v>
      </c>
      <c r="X309" s="53">
        <f t="shared" si="60"/>
        <v>0</v>
      </c>
    </row>
    <row r="310" spans="1:24" ht="12.75">
      <c r="A310" s="30" t="s">
        <v>528</v>
      </c>
      <c r="B310" s="39" t="s">
        <v>529</v>
      </c>
      <c r="C310" s="41"/>
      <c r="D310" s="42"/>
      <c r="E310" s="41"/>
      <c r="F310" s="42"/>
      <c r="G310" s="41"/>
      <c r="H310" s="42"/>
      <c r="I310" s="41"/>
      <c r="J310" s="42"/>
      <c r="K310" s="41"/>
      <c r="L310" s="42"/>
      <c r="M310" s="41"/>
      <c r="N310" s="42"/>
      <c r="O310" s="41"/>
      <c r="P310" s="42"/>
      <c r="Q310" s="41"/>
      <c r="R310" s="42"/>
      <c r="S310" s="41"/>
      <c r="T310" s="42"/>
      <c r="U310" s="41"/>
      <c r="V310" s="42"/>
      <c r="W310" s="61">
        <f t="shared" si="60"/>
        <v>0</v>
      </c>
      <c r="X310" s="53">
        <f t="shared" si="60"/>
        <v>0</v>
      </c>
    </row>
    <row r="311" spans="1:24" ht="12.75">
      <c r="A311" s="30" t="s">
        <v>530</v>
      </c>
      <c r="B311" s="39" t="s">
        <v>531</v>
      </c>
      <c r="C311" s="41"/>
      <c r="D311" s="42"/>
      <c r="E311" s="41"/>
      <c r="F311" s="42"/>
      <c r="G311" s="41"/>
      <c r="H311" s="42"/>
      <c r="I311" s="41"/>
      <c r="J311" s="42"/>
      <c r="K311" s="41"/>
      <c r="L311" s="42"/>
      <c r="M311" s="41"/>
      <c r="N311" s="42"/>
      <c r="O311" s="41"/>
      <c r="P311" s="42"/>
      <c r="Q311" s="41"/>
      <c r="R311" s="42"/>
      <c r="S311" s="41"/>
      <c r="T311" s="42"/>
      <c r="U311" s="41"/>
      <c r="V311" s="42"/>
      <c r="W311" s="61">
        <f t="shared" si="60"/>
        <v>0</v>
      </c>
      <c r="X311" s="53">
        <f t="shared" si="60"/>
        <v>0</v>
      </c>
    </row>
    <row r="312" spans="1:24" ht="12.75">
      <c r="A312" s="30" t="s">
        <v>532</v>
      </c>
      <c r="B312" s="39" t="s">
        <v>533</v>
      </c>
      <c r="C312" s="41"/>
      <c r="D312" s="42"/>
      <c r="E312" s="41"/>
      <c r="F312" s="42"/>
      <c r="G312" s="41"/>
      <c r="H312" s="42"/>
      <c r="I312" s="41"/>
      <c r="J312" s="42"/>
      <c r="K312" s="41"/>
      <c r="L312" s="42"/>
      <c r="M312" s="41"/>
      <c r="N312" s="42"/>
      <c r="O312" s="41"/>
      <c r="P312" s="42"/>
      <c r="Q312" s="41"/>
      <c r="R312" s="42"/>
      <c r="S312" s="41"/>
      <c r="T312" s="42"/>
      <c r="U312" s="41"/>
      <c r="V312" s="42"/>
      <c r="W312" s="61">
        <f t="shared" si="60"/>
        <v>0</v>
      </c>
      <c r="X312" s="53">
        <f t="shared" si="60"/>
        <v>0</v>
      </c>
    </row>
    <row r="313" spans="1:24" ht="12.75">
      <c r="A313" s="30" t="s">
        <v>534</v>
      </c>
      <c r="B313" s="39" t="s">
        <v>535</v>
      </c>
      <c r="C313" s="41"/>
      <c r="D313" s="42"/>
      <c r="E313" s="41"/>
      <c r="F313" s="42"/>
      <c r="G313" s="41"/>
      <c r="H313" s="42"/>
      <c r="I313" s="41"/>
      <c r="J313" s="42"/>
      <c r="K313" s="41"/>
      <c r="L313" s="42"/>
      <c r="M313" s="41"/>
      <c r="N313" s="42"/>
      <c r="O313" s="41"/>
      <c r="P313" s="42"/>
      <c r="Q313" s="41"/>
      <c r="R313" s="42"/>
      <c r="S313" s="41"/>
      <c r="T313" s="42"/>
      <c r="U313" s="41"/>
      <c r="V313" s="42"/>
      <c r="W313" s="61">
        <f t="shared" si="60"/>
        <v>0</v>
      </c>
      <c r="X313" s="53">
        <f t="shared" si="60"/>
        <v>0</v>
      </c>
    </row>
    <row r="314" spans="1:24" ht="12.75">
      <c r="A314" s="30" t="s">
        <v>536</v>
      </c>
      <c r="B314" s="38" t="s">
        <v>537</v>
      </c>
      <c r="C314" s="45">
        <f>SUM(C315:C318)</f>
        <v>0</v>
      </c>
      <c r="D314" s="46">
        <f aca="true" t="shared" si="62" ref="D314:T314">SUM(D315:D318)</f>
        <v>0</v>
      </c>
      <c r="E314" s="45">
        <f t="shared" si="62"/>
        <v>0</v>
      </c>
      <c r="F314" s="46">
        <f t="shared" si="62"/>
        <v>0</v>
      </c>
      <c r="G314" s="45">
        <f t="shared" si="62"/>
        <v>0</v>
      </c>
      <c r="H314" s="46">
        <f t="shared" si="62"/>
        <v>0</v>
      </c>
      <c r="I314" s="45">
        <f>SUM(I315:I318)</f>
        <v>0</v>
      </c>
      <c r="J314" s="46">
        <f>SUM(J315:J318)</f>
        <v>0</v>
      </c>
      <c r="K314" s="45">
        <f t="shared" si="62"/>
        <v>0</v>
      </c>
      <c r="L314" s="46">
        <f t="shared" si="62"/>
        <v>0</v>
      </c>
      <c r="M314" s="45">
        <f t="shared" si="62"/>
        <v>0</v>
      </c>
      <c r="N314" s="46">
        <f t="shared" si="62"/>
        <v>0</v>
      </c>
      <c r="O314" s="45">
        <f>SUM(O315:O318)</f>
        <v>0</v>
      </c>
      <c r="P314" s="46">
        <f>SUM(P315:P318)</f>
        <v>0</v>
      </c>
      <c r="Q314" s="45">
        <f t="shared" si="62"/>
        <v>0</v>
      </c>
      <c r="R314" s="46">
        <f t="shared" si="62"/>
        <v>0</v>
      </c>
      <c r="S314" s="45">
        <f t="shared" si="62"/>
        <v>0</v>
      </c>
      <c r="T314" s="46">
        <f t="shared" si="62"/>
        <v>0</v>
      </c>
      <c r="U314" s="45">
        <f>SUM(U315:U318)</f>
        <v>0</v>
      </c>
      <c r="V314" s="46">
        <f>SUM(V315:V318)</f>
        <v>0</v>
      </c>
      <c r="W314" s="61">
        <f t="shared" si="60"/>
        <v>0</v>
      </c>
      <c r="X314" s="53">
        <f t="shared" si="60"/>
        <v>0</v>
      </c>
    </row>
    <row r="315" spans="1:24" ht="12.75">
      <c r="A315" s="30" t="s">
        <v>538</v>
      </c>
      <c r="B315" s="39" t="s">
        <v>539</v>
      </c>
      <c r="C315" s="41"/>
      <c r="D315" s="42"/>
      <c r="E315" s="41"/>
      <c r="F315" s="42"/>
      <c r="G315" s="41"/>
      <c r="H315" s="42"/>
      <c r="I315" s="41"/>
      <c r="J315" s="42"/>
      <c r="K315" s="41"/>
      <c r="L315" s="42"/>
      <c r="M315" s="41"/>
      <c r="N315" s="42"/>
      <c r="O315" s="41"/>
      <c r="P315" s="42"/>
      <c r="Q315" s="41"/>
      <c r="R315" s="42"/>
      <c r="S315" s="41"/>
      <c r="T315" s="42"/>
      <c r="U315" s="41"/>
      <c r="V315" s="42"/>
      <c r="W315" s="61">
        <f t="shared" si="60"/>
        <v>0</v>
      </c>
      <c r="X315" s="53">
        <f t="shared" si="60"/>
        <v>0</v>
      </c>
    </row>
    <row r="316" spans="1:24" ht="12.75">
      <c r="A316" s="30" t="s">
        <v>540</v>
      </c>
      <c r="B316" s="39" t="s">
        <v>541</v>
      </c>
      <c r="C316" s="41"/>
      <c r="D316" s="42"/>
      <c r="E316" s="41"/>
      <c r="F316" s="42"/>
      <c r="G316" s="41"/>
      <c r="H316" s="42"/>
      <c r="I316" s="41"/>
      <c r="J316" s="42"/>
      <c r="K316" s="41"/>
      <c r="L316" s="42"/>
      <c r="M316" s="41"/>
      <c r="N316" s="42"/>
      <c r="O316" s="41"/>
      <c r="P316" s="42"/>
      <c r="Q316" s="41"/>
      <c r="R316" s="42"/>
      <c r="S316" s="41"/>
      <c r="T316" s="42"/>
      <c r="U316" s="41"/>
      <c r="V316" s="42"/>
      <c r="W316" s="61">
        <f t="shared" si="60"/>
        <v>0</v>
      </c>
      <c r="X316" s="53">
        <f t="shared" si="60"/>
        <v>0</v>
      </c>
    </row>
    <row r="317" spans="1:24" ht="12.75">
      <c r="A317" s="30" t="s">
        <v>542</v>
      </c>
      <c r="B317" s="39" t="s">
        <v>543</v>
      </c>
      <c r="C317" s="41"/>
      <c r="D317" s="42"/>
      <c r="E317" s="41"/>
      <c r="F317" s="42"/>
      <c r="G317" s="41"/>
      <c r="H317" s="42"/>
      <c r="I317" s="41"/>
      <c r="J317" s="42"/>
      <c r="K317" s="41"/>
      <c r="L317" s="42"/>
      <c r="M317" s="41"/>
      <c r="N317" s="42"/>
      <c r="O317" s="41"/>
      <c r="P317" s="42"/>
      <c r="Q317" s="41"/>
      <c r="R317" s="42"/>
      <c r="S317" s="41"/>
      <c r="T317" s="42"/>
      <c r="U317" s="41"/>
      <c r="V317" s="42"/>
      <c r="W317" s="61">
        <f t="shared" si="60"/>
        <v>0</v>
      </c>
      <c r="X317" s="53">
        <f t="shared" si="60"/>
        <v>0</v>
      </c>
    </row>
    <row r="318" spans="1:24" ht="12.75">
      <c r="A318" s="30" t="s">
        <v>544</v>
      </c>
      <c r="B318" s="39" t="s">
        <v>545</v>
      </c>
      <c r="C318" s="41"/>
      <c r="D318" s="42"/>
      <c r="E318" s="41"/>
      <c r="F318" s="42"/>
      <c r="G318" s="41"/>
      <c r="H318" s="42"/>
      <c r="I318" s="41"/>
      <c r="J318" s="42"/>
      <c r="K318" s="41"/>
      <c r="L318" s="42"/>
      <c r="M318" s="41"/>
      <c r="N318" s="42"/>
      <c r="O318" s="41"/>
      <c r="P318" s="42"/>
      <c r="Q318" s="41"/>
      <c r="R318" s="42"/>
      <c r="S318" s="41"/>
      <c r="T318" s="42"/>
      <c r="U318" s="41"/>
      <c r="V318" s="42"/>
      <c r="W318" s="61">
        <f t="shared" si="60"/>
        <v>0</v>
      </c>
      <c r="X318" s="53">
        <f t="shared" si="60"/>
        <v>0</v>
      </c>
    </row>
    <row r="319" spans="1:24" ht="12.75">
      <c r="A319" s="30" t="s">
        <v>546</v>
      </c>
      <c r="B319" s="38" t="s">
        <v>547</v>
      </c>
      <c r="C319" s="45">
        <f>SUM(C320:C322)</f>
        <v>0</v>
      </c>
      <c r="D319" s="46">
        <f aca="true" t="shared" si="63" ref="D319:T319">SUM(D320:D322)</f>
        <v>0</v>
      </c>
      <c r="E319" s="45">
        <f t="shared" si="63"/>
        <v>0</v>
      </c>
      <c r="F319" s="46">
        <f t="shared" si="63"/>
        <v>0</v>
      </c>
      <c r="G319" s="45">
        <f t="shared" si="63"/>
        <v>0</v>
      </c>
      <c r="H319" s="46">
        <f t="shared" si="63"/>
        <v>0</v>
      </c>
      <c r="I319" s="45">
        <f>SUM(I320:I322)</f>
        <v>0</v>
      </c>
      <c r="J319" s="46">
        <f>SUM(J320:J322)</f>
        <v>0</v>
      </c>
      <c r="K319" s="45">
        <f t="shared" si="63"/>
        <v>0</v>
      </c>
      <c r="L319" s="46">
        <f t="shared" si="63"/>
        <v>0</v>
      </c>
      <c r="M319" s="45">
        <f t="shared" si="63"/>
        <v>0</v>
      </c>
      <c r="N319" s="46">
        <f t="shared" si="63"/>
        <v>0</v>
      </c>
      <c r="O319" s="45">
        <f>SUM(O320:O322)</f>
        <v>0</v>
      </c>
      <c r="P319" s="46">
        <f>SUM(P320:P322)</f>
        <v>0</v>
      </c>
      <c r="Q319" s="45">
        <f t="shared" si="63"/>
        <v>0</v>
      </c>
      <c r="R319" s="46">
        <f t="shared" si="63"/>
        <v>0</v>
      </c>
      <c r="S319" s="45">
        <f t="shared" si="63"/>
        <v>0</v>
      </c>
      <c r="T319" s="46">
        <f t="shared" si="63"/>
        <v>0</v>
      </c>
      <c r="U319" s="45">
        <f>SUM(U320:U322)</f>
        <v>0</v>
      </c>
      <c r="V319" s="46">
        <f>SUM(V320:V322)</f>
        <v>0</v>
      </c>
      <c r="W319" s="61">
        <f t="shared" si="60"/>
        <v>0</v>
      </c>
      <c r="X319" s="53">
        <f t="shared" si="60"/>
        <v>0</v>
      </c>
    </row>
    <row r="320" spans="1:24" ht="12.75">
      <c r="A320" s="30" t="s">
        <v>548</v>
      </c>
      <c r="B320" s="39" t="s">
        <v>549</v>
      </c>
      <c r="C320" s="41"/>
      <c r="D320" s="42"/>
      <c r="E320" s="41"/>
      <c r="F320" s="42"/>
      <c r="G320" s="41"/>
      <c r="H320" s="42"/>
      <c r="I320" s="41"/>
      <c r="J320" s="42"/>
      <c r="K320" s="41"/>
      <c r="L320" s="42"/>
      <c r="M320" s="41"/>
      <c r="N320" s="42"/>
      <c r="O320" s="41"/>
      <c r="P320" s="42"/>
      <c r="Q320" s="41"/>
      <c r="R320" s="42"/>
      <c r="S320" s="41"/>
      <c r="T320" s="42"/>
      <c r="U320" s="41"/>
      <c r="V320" s="42"/>
      <c r="W320" s="61">
        <f aca="true" t="shared" si="64" ref="W320:X335">SUM(C320+E320+G320+I320+K320+M320+O320+Q320+S320+U320)</f>
        <v>0</v>
      </c>
      <c r="X320" s="53">
        <f t="shared" si="64"/>
        <v>0</v>
      </c>
    </row>
    <row r="321" spans="1:24" ht="12.75">
      <c r="A321" s="30" t="s">
        <v>550</v>
      </c>
      <c r="B321" s="39" t="s">
        <v>551</v>
      </c>
      <c r="C321" s="41"/>
      <c r="D321" s="42"/>
      <c r="E321" s="41"/>
      <c r="F321" s="42"/>
      <c r="G321" s="41"/>
      <c r="H321" s="42"/>
      <c r="I321" s="41"/>
      <c r="J321" s="42"/>
      <c r="K321" s="41"/>
      <c r="L321" s="42"/>
      <c r="M321" s="41"/>
      <c r="N321" s="42"/>
      <c r="O321" s="41"/>
      <c r="P321" s="42"/>
      <c r="Q321" s="41"/>
      <c r="R321" s="42"/>
      <c r="S321" s="41"/>
      <c r="T321" s="42"/>
      <c r="U321" s="41"/>
      <c r="V321" s="42"/>
      <c r="W321" s="61">
        <f t="shared" si="64"/>
        <v>0</v>
      </c>
      <c r="X321" s="53">
        <f t="shared" si="64"/>
        <v>0</v>
      </c>
    </row>
    <row r="322" spans="1:24" ht="12.75">
      <c r="A322" s="30" t="s">
        <v>552</v>
      </c>
      <c r="B322" s="39" t="s">
        <v>553</v>
      </c>
      <c r="C322" s="41"/>
      <c r="D322" s="42"/>
      <c r="E322" s="41"/>
      <c r="F322" s="42"/>
      <c r="G322" s="41"/>
      <c r="H322" s="42"/>
      <c r="I322" s="41"/>
      <c r="J322" s="42"/>
      <c r="K322" s="41"/>
      <c r="L322" s="42"/>
      <c r="M322" s="41"/>
      <c r="N322" s="42"/>
      <c r="O322" s="41"/>
      <c r="P322" s="42"/>
      <c r="Q322" s="41"/>
      <c r="R322" s="42"/>
      <c r="S322" s="41"/>
      <c r="T322" s="42"/>
      <c r="U322" s="41"/>
      <c r="V322" s="42"/>
      <c r="W322" s="61">
        <f t="shared" si="64"/>
        <v>0</v>
      </c>
      <c r="X322" s="53">
        <f t="shared" si="64"/>
        <v>0</v>
      </c>
    </row>
    <row r="323" spans="1:24" ht="12.75">
      <c r="A323" s="30" t="s">
        <v>554</v>
      </c>
      <c r="B323" s="38" t="s">
        <v>555</v>
      </c>
      <c r="C323" s="45">
        <f>SUM(C324:C328)</f>
        <v>0</v>
      </c>
      <c r="D323" s="46">
        <f aca="true" t="shared" si="65" ref="D323:T323">SUM(D324:D328)</f>
        <v>0</v>
      </c>
      <c r="E323" s="45">
        <f t="shared" si="65"/>
        <v>0</v>
      </c>
      <c r="F323" s="46">
        <f t="shared" si="65"/>
        <v>0</v>
      </c>
      <c r="G323" s="45">
        <f t="shared" si="65"/>
        <v>0</v>
      </c>
      <c r="H323" s="46">
        <f t="shared" si="65"/>
        <v>0</v>
      </c>
      <c r="I323" s="45">
        <f>SUM(I324:I328)</f>
        <v>0</v>
      </c>
      <c r="J323" s="46">
        <f>SUM(J324:J328)</f>
        <v>0</v>
      </c>
      <c r="K323" s="45">
        <f t="shared" si="65"/>
        <v>0</v>
      </c>
      <c r="L323" s="46">
        <f t="shared" si="65"/>
        <v>0</v>
      </c>
      <c r="M323" s="45">
        <f t="shared" si="65"/>
        <v>0</v>
      </c>
      <c r="N323" s="46">
        <f t="shared" si="65"/>
        <v>0</v>
      </c>
      <c r="O323" s="45">
        <f>SUM(O324:O328)</f>
        <v>0</v>
      </c>
      <c r="P323" s="46">
        <f>SUM(P324:P328)</f>
        <v>0</v>
      </c>
      <c r="Q323" s="45">
        <f t="shared" si="65"/>
        <v>0</v>
      </c>
      <c r="R323" s="46">
        <f t="shared" si="65"/>
        <v>0</v>
      </c>
      <c r="S323" s="45">
        <f t="shared" si="65"/>
        <v>0</v>
      </c>
      <c r="T323" s="46">
        <f t="shared" si="65"/>
        <v>0</v>
      </c>
      <c r="U323" s="45">
        <f>SUM(U324:U328)</f>
        <v>-1386000</v>
      </c>
      <c r="V323" s="46">
        <f>SUM(V324:V328)</f>
        <v>7403247.122</v>
      </c>
      <c r="W323" s="61">
        <f t="shared" si="64"/>
        <v>-1386000</v>
      </c>
      <c r="X323" s="53">
        <f t="shared" si="64"/>
        <v>7403247.122</v>
      </c>
    </row>
    <row r="324" spans="1:24" ht="12.75">
      <c r="A324" s="30" t="s">
        <v>556</v>
      </c>
      <c r="B324" s="39" t="s">
        <v>557</v>
      </c>
      <c r="C324" s="41"/>
      <c r="D324" s="42"/>
      <c r="E324" s="41"/>
      <c r="F324" s="42"/>
      <c r="G324" s="41"/>
      <c r="H324" s="42"/>
      <c r="I324" s="41"/>
      <c r="J324" s="42"/>
      <c r="K324" s="41"/>
      <c r="L324" s="42"/>
      <c r="M324" s="41"/>
      <c r="N324" s="42"/>
      <c r="O324" s="41"/>
      <c r="P324" s="42"/>
      <c r="Q324" s="41"/>
      <c r="R324" s="42"/>
      <c r="S324" s="41"/>
      <c r="T324" s="42"/>
      <c r="U324" s="41">
        <v>-2000000</v>
      </c>
      <c r="V324" s="42">
        <v>3897313.782</v>
      </c>
      <c r="W324" s="61">
        <f t="shared" si="64"/>
        <v>-2000000</v>
      </c>
      <c r="X324" s="53">
        <f t="shared" si="64"/>
        <v>3897313.782</v>
      </c>
    </row>
    <row r="325" spans="1:24" ht="12.75">
      <c r="A325" s="30" t="s">
        <v>558</v>
      </c>
      <c r="B325" s="39" t="s">
        <v>559</v>
      </c>
      <c r="C325" s="41"/>
      <c r="D325" s="42"/>
      <c r="E325" s="41"/>
      <c r="F325" s="42"/>
      <c r="G325" s="41"/>
      <c r="H325" s="42"/>
      <c r="I325" s="41"/>
      <c r="J325" s="42"/>
      <c r="K325" s="41"/>
      <c r="L325" s="42"/>
      <c r="M325" s="41"/>
      <c r="N325" s="42"/>
      <c r="O325" s="41"/>
      <c r="P325" s="42"/>
      <c r="Q325" s="41"/>
      <c r="R325" s="42"/>
      <c r="S325" s="41"/>
      <c r="T325" s="42"/>
      <c r="U325" s="41">
        <v>-100000</v>
      </c>
      <c r="V325" s="42">
        <v>281246.575</v>
      </c>
      <c r="W325" s="61">
        <f t="shared" si="64"/>
        <v>-100000</v>
      </c>
      <c r="X325" s="53">
        <f t="shared" si="64"/>
        <v>281246.575</v>
      </c>
    </row>
    <row r="326" spans="1:24" ht="12.75">
      <c r="A326" s="30" t="s">
        <v>560</v>
      </c>
      <c r="B326" s="39" t="s">
        <v>561</v>
      </c>
      <c r="C326" s="41"/>
      <c r="D326" s="42"/>
      <c r="E326" s="41"/>
      <c r="F326" s="42"/>
      <c r="G326" s="41"/>
      <c r="H326" s="42"/>
      <c r="I326" s="41"/>
      <c r="J326" s="42"/>
      <c r="K326" s="41"/>
      <c r="L326" s="42"/>
      <c r="M326" s="41"/>
      <c r="N326" s="42"/>
      <c r="O326" s="41"/>
      <c r="P326" s="42"/>
      <c r="Q326" s="41"/>
      <c r="R326" s="42"/>
      <c r="S326" s="41"/>
      <c r="T326" s="42"/>
      <c r="U326" s="41">
        <v>-245000</v>
      </c>
      <c r="V326" s="42">
        <v>1074485.867</v>
      </c>
      <c r="W326" s="61">
        <f t="shared" si="64"/>
        <v>-245000</v>
      </c>
      <c r="X326" s="53">
        <f t="shared" si="64"/>
        <v>1074485.867</v>
      </c>
    </row>
    <row r="327" spans="1:24" ht="12.75">
      <c r="A327" s="30" t="s">
        <v>562</v>
      </c>
      <c r="B327" s="39" t="s">
        <v>563</v>
      </c>
      <c r="C327" s="41"/>
      <c r="D327" s="42"/>
      <c r="E327" s="41"/>
      <c r="F327" s="42"/>
      <c r="G327" s="41"/>
      <c r="H327" s="42"/>
      <c r="I327" s="41"/>
      <c r="J327" s="42"/>
      <c r="K327" s="41"/>
      <c r="L327" s="42"/>
      <c r="M327" s="41"/>
      <c r="N327" s="42"/>
      <c r="O327" s="41"/>
      <c r="P327" s="42"/>
      <c r="Q327" s="41"/>
      <c r="R327" s="42"/>
      <c r="S327" s="41"/>
      <c r="T327" s="42"/>
      <c r="U327" s="41">
        <v>965000</v>
      </c>
      <c r="V327" s="42">
        <v>965734.74</v>
      </c>
      <c r="W327" s="61">
        <f t="shared" si="64"/>
        <v>965000</v>
      </c>
      <c r="X327" s="53">
        <f t="shared" si="64"/>
        <v>965734.74</v>
      </c>
    </row>
    <row r="328" spans="1:24" ht="12.75">
      <c r="A328" s="30" t="s">
        <v>564</v>
      </c>
      <c r="B328" s="39" t="s">
        <v>565</v>
      </c>
      <c r="C328" s="41"/>
      <c r="D328" s="42"/>
      <c r="E328" s="41"/>
      <c r="F328" s="42"/>
      <c r="G328" s="41"/>
      <c r="H328" s="42"/>
      <c r="I328" s="41"/>
      <c r="J328" s="42"/>
      <c r="K328" s="41"/>
      <c r="L328" s="42"/>
      <c r="M328" s="41"/>
      <c r="N328" s="42"/>
      <c r="O328" s="41"/>
      <c r="P328" s="42"/>
      <c r="Q328" s="41"/>
      <c r="R328" s="42"/>
      <c r="S328" s="41"/>
      <c r="T328" s="42"/>
      <c r="U328" s="41">
        <v>-6000</v>
      </c>
      <c r="V328" s="42">
        <v>1184466.158</v>
      </c>
      <c r="W328" s="61">
        <f t="shared" si="64"/>
        <v>-6000</v>
      </c>
      <c r="X328" s="53">
        <f t="shared" si="64"/>
        <v>1184466.158</v>
      </c>
    </row>
    <row r="329" spans="1:24" ht="12.75">
      <c r="A329" s="30" t="s">
        <v>566</v>
      </c>
      <c r="B329" s="38" t="s">
        <v>567</v>
      </c>
      <c r="C329" s="45">
        <f>SUM(C330:C334)</f>
        <v>0</v>
      </c>
      <c r="D329" s="46">
        <f aca="true" t="shared" si="66" ref="D329:T329">SUM(D330:D334)</f>
        <v>0</v>
      </c>
      <c r="E329" s="45">
        <f t="shared" si="66"/>
        <v>0</v>
      </c>
      <c r="F329" s="46">
        <f t="shared" si="66"/>
        <v>0</v>
      </c>
      <c r="G329" s="45">
        <f t="shared" si="66"/>
        <v>0</v>
      </c>
      <c r="H329" s="46">
        <f t="shared" si="66"/>
        <v>0</v>
      </c>
      <c r="I329" s="45">
        <f>SUM(I330:I334)</f>
        <v>0</v>
      </c>
      <c r="J329" s="46">
        <f>SUM(J330:J334)</f>
        <v>0</v>
      </c>
      <c r="K329" s="45">
        <f t="shared" si="66"/>
        <v>0</v>
      </c>
      <c r="L329" s="46">
        <f t="shared" si="66"/>
        <v>0</v>
      </c>
      <c r="M329" s="45">
        <f t="shared" si="66"/>
        <v>0</v>
      </c>
      <c r="N329" s="46">
        <f t="shared" si="66"/>
        <v>0</v>
      </c>
      <c r="O329" s="45">
        <f>SUM(O330:O334)</f>
        <v>0</v>
      </c>
      <c r="P329" s="46">
        <f>SUM(P330:P334)</f>
        <v>0</v>
      </c>
      <c r="Q329" s="45">
        <f t="shared" si="66"/>
        <v>0</v>
      </c>
      <c r="R329" s="46">
        <f t="shared" si="66"/>
        <v>0</v>
      </c>
      <c r="S329" s="45">
        <f t="shared" si="66"/>
        <v>0</v>
      </c>
      <c r="T329" s="46">
        <f t="shared" si="66"/>
        <v>0</v>
      </c>
      <c r="U329" s="45">
        <f>SUM(U330:U334)</f>
        <v>-665000</v>
      </c>
      <c r="V329" s="46">
        <f>SUM(V330:V334)</f>
        <v>4725173.211999999</v>
      </c>
      <c r="W329" s="61">
        <f t="shared" si="64"/>
        <v>-665000</v>
      </c>
      <c r="X329" s="53">
        <f t="shared" si="64"/>
        <v>4725173.211999999</v>
      </c>
    </row>
    <row r="330" spans="1:24" ht="12.75">
      <c r="A330" s="30" t="s">
        <v>568</v>
      </c>
      <c r="B330" s="39" t="s">
        <v>569</v>
      </c>
      <c r="C330" s="41"/>
      <c r="D330" s="42"/>
      <c r="E330" s="41"/>
      <c r="F330" s="42"/>
      <c r="G330" s="41"/>
      <c r="H330" s="42"/>
      <c r="I330" s="41"/>
      <c r="J330" s="42"/>
      <c r="K330" s="41"/>
      <c r="L330" s="42"/>
      <c r="M330" s="41"/>
      <c r="N330" s="42"/>
      <c r="O330" s="41"/>
      <c r="P330" s="42"/>
      <c r="Q330" s="41"/>
      <c r="R330" s="42"/>
      <c r="S330" s="41"/>
      <c r="T330" s="42"/>
      <c r="U330" s="41">
        <v>1173500</v>
      </c>
      <c r="V330" s="42">
        <v>1522215.677</v>
      </c>
      <c r="W330" s="61">
        <f t="shared" si="64"/>
        <v>1173500</v>
      </c>
      <c r="X330" s="53">
        <f t="shared" si="64"/>
        <v>1522215.677</v>
      </c>
    </row>
    <row r="331" spans="1:24" ht="12.75">
      <c r="A331" s="30" t="s">
        <v>570</v>
      </c>
      <c r="B331" s="39" t="s">
        <v>571</v>
      </c>
      <c r="C331" s="41"/>
      <c r="D331" s="42"/>
      <c r="E331" s="41"/>
      <c r="F331" s="42"/>
      <c r="G331" s="41"/>
      <c r="H331" s="42"/>
      <c r="I331" s="41"/>
      <c r="J331" s="42"/>
      <c r="K331" s="41"/>
      <c r="L331" s="42"/>
      <c r="M331" s="41"/>
      <c r="N331" s="42"/>
      <c r="O331" s="41"/>
      <c r="P331" s="42"/>
      <c r="Q331" s="41"/>
      <c r="R331" s="42"/>
      <c r="S331" s="41"/>
      <c r="T331" s="42"/>
      <c r="U331" s="41">
        <v>-151500</v>
      </c>
      <c r="V331" s="42">
        <v>2260853.435</v>
      </c>
      <c r="W331" s="61">
        <f t="shared" si="64"/>
        <v>-151500</v>
      </c>
      <c r="X331" s="53">
        <f t="shared" si="64"/>
        <v>2260853.435</v>
      </c>
    </row>
    <row r="332" spans="1:24" ht="12.75">
      <c r="A332" s="30" t="s">
        <v>572</v>
      </c>
      <c r="B332" s="39" t="s">
        <v>573</v>
      </c>
      <c r="C332" s="41"/>
      <c r="D332" s="42"/>
      <c r="E332" s="41"/>
      <c r="F332" s="42"/>
      <c r="G332" s="41"/>
      <c r="H332" s="42"/>
      <c r="I332" s="41"/>
      <c r="J332" s="42"/>
      <c r="K332" s="41"/>
      <c r="L332" s="42"/>
      <c r="M332" s="41"/>
      <c r="N332" s="42"/>
      <c r="O332" s="41"/>
      <c r="P332" s="42"/>
      <c r="Q332" s="41"/>
      <c r="R332" s="42"/>
      <c r="S332" s="41"/>
      <c r="T332" s="42"/>
      <c r="U332" s="41"/>
      <c r="V332" s="42"/>
      <c r="W332" s="61">
        <f t="shared" si="64"/>
        <v>0</v>
      </c>
      <c r="X332" s="53">
        <f t="shared" si="64"/>
        <v>0</v>
      </c>
    </row>
    <row r="333" spans="1:24" ht="12.75">
      <c r="A333" s="30" t="s">
        <v>574</v>
      </c>
      <c r="B333" s="39" t="s">
        <v>575</v>
      </c>
      <c r="C333" s="41"/>
      <c r="D333" s="42"/>
      <c r="E333" s="41"/>
      <c r="F333" s="42"/>
      <c r="G333" s="41"/>
      <c r="H333" s="42"/>
      <c r="I333" s="41"/>
      <c r="J333" s="42"/>
      <c r="K333" s="41"/>
      <c r="L333" s="42"/>
      <c r="M333" s="41"/>
      <c r="N333" s="42"/>
      <c r="O333" s="41"/>
      <c r="P333" s="42"/>
      <c r="Q333" s="41"/>
      <c r="R333" s="42"/>
      <c r="S333" s="41"/>
      <c r="T333" s="42"/>
      <c r="U333" s="41">
        <v>-1687000</v>
      </c>
      <c r="V333" s="42">
        <v>942104.1</v>
      </c>
      <c r="W333" s="61">
        <f t="shared" si="64"/>
        <v>-1687000</v>
      </c>
      <c r="X333" s="53">
        <f t="shared" si="64"/>
        <v>942104.1</v>
      </c>
    </row>
    <row r="334" spans="1:24" ht="12.75">
      <c r="A334" s="30" t="s">
        <v>576</v>
      </c>
      <c r="B334" s="39" t="s">
        <v>577</v>
      </c>
      <c r="C334" s="41"/>
      <c r="D334" s="42"/>
      <c r="E334" s="41"/>
      <c r="F334" s="42"/>
      <c r="G334" s="41"/>
      <c r="H334" s="42"/>
      <c r="I334" s="41"/>
      <c r="J334" s="42"/>
      <c r="K334" s="41"/>
      <c r="L334" s="42"/>
      <c r="M334" s="41"/>
      <c r="N334" s="42"/>
      <c r="O334" s="41"/>
      <c r="P334" s="42"/>
      <c r="Q334" s="41"/>
      <c r="R334" s="42"/>
      <c r="S334" s="41"/>
      <c r="T334" s="42"/>
      <c r="U334" s="41"/>
      <c r="V334" s="42"/>
      <c r="W334" s="61">
        <f t="shared" si="64"/>
        <v>0</v>
      </c>
      <c r="X334" s="53">
        <f t="shared" si="64"/>
        <v>0</v>
      </c>
    </row>
    <row r="335" spans="1:24" ht="12.75">
      <c r="A335" s="27" t="s">
        <v>578</v>
      </c>
      <c r="B335" s="28" t="s">
        <v>579</v>
      </c>
      <c r="C335" s="45">
        <f>SUM(C336:C388)-C342-C384</f>
        <v>0</v>
      </c>
      <c r="D335" s="46">
        <f aca="true" t="shared" si="67" ref="D335:T335">SUM(D336:D388)-D342-D384</f>
        <v>0</v>
      </c>
      <c r="E335" s="45">
        <f t="shared" si="67"/>
        <v>0</v>
      </c>
      <c r="F335" s="46">
        <f t="shared" si="67"/>
        <v>0</v>
      </c>
      <c r="G335" s="45">
        <f t="shared" si="67"/>
        <v>0</v>
      </c>
      <c r="H335" s="46">
        <f t="shared" si="67"/>
        <v>0</v>
      </c>
      <c r="I335" s="45">
        <f>SUM(I336:I388)-I342-I384</f>
        <v>0</v>
      </c>
      <c r="J335" s="46">
        <f>SUM(J336:J388)-J342-J384</f>
        <v>0</v>
      </c>
      <c r="K335" s="45">
        <f t="shared" si="67"/>
        <v>0</v>
      </c>
      <c r="L335" s="46">
        <f t="shared" si="67"/>
        <v>0</v>
      </c>
      <c r="M335" s="45">
        <f t="shared" si="67"/>
        <v>0</v>
      </c>
      <c r="N335" s="46">
        <f t="shared" si="67"/>
        <v>0</v>
      </c>
      <c r="O335" s="45">
        <f>SUM(O336:O388)-O342-O384</f>
        <v>0</v>
      </c>
      <c r="P335" s="46">
        <f>SUM(P336:P388)-P342-P384</f>
        <v>0</v>
      </c>
      <c r="Q335" s="45">
        <f t="shared" si="67"/>
        <v>0</v>
      </c>
      <c r="R335" s="46">
        <f t="shared" si="67"/>
        <v>0</v>
      </c>
      <c r="S335" s="45">
        <f t="shared" si="67"/>
        <v>0</v>
      </c>
      <c r="T335" s="46">
        <f t="shared" si="67"/>
        <v>0</v>
      </c>
      <c r="U335" s="45">
        <f>SUM(U336:U388)-U342-U384</f>
        <v>0</v>
      </c>
      <c r="V335" s="46">
        <f>SUM(V336:V388)-V342-V384</f>
        <v>0</v>
      </c>
      <c r="W335" s="61">
        <f t="shared" si="64"/>
        <v>0</v>
      </c>
      <c r="X335" s="53">
        <f t="shared" si="64"/>
        <v>0</v>
      </c>
    </row>
    <row r="336" spans="1:24" ht="12.75">
      <c r="A336" s="30" t="s">
        <v>580</v>
      </c>
      <c r="B336" s="32" t="s">
        <v>381</v>
      </c>
      <c r="C336" s="41"/>
      <c r="D336" s="42"/>
      <c r="E336" s="41"/>
      <c r="F336" s="42"/>
      <c r="G336" s="41"/>
      <c r="H336" s="42"/>
      <c r="I336" s="41"/>
      <c r="J336" s="42"/>
      <c r="K336" s="41"/>
      <c r="L336" s="42"/>
      <c r="M336" s="41"/>
      <c r="N336" s="42"/>
      <c r="O336" s="41"/>
      <c r="P336" s="42"/>
      <c r="Q336" s="41"/>
      <c r="R336" s="42"/>
      <c r="S336" s="41"/>
      <c r="T336" s="42"/>
      <c r="U336" s="41"/>
      <c r="V336" s="42"/>
      <c r="W336" s="61">
        <f aca="true" t="shared" si="68" ref="W336:X351">SUM(C336+E336+G336+I336+K336+M336+O336+Q336+S336+U336)</f>
        <v>0</v>
      </c>
      <c r="X336" s="53">
        <f t="shared" si="68"/>
        <v>0</v>
      </c>
    </row>
    <row r="337" spans="1:24" ht="12.75">
      <c r="A337" s="30" t="s">
        <v>581</v>
      </c>
      <c r="B337" s="32" t="s">
        <v>391</v>
      </c>
      <c r="C337" s="41"/>
      <c r="D337" s="42"/>
      <c r="E337" s="41"/>
      <c r="F337" s="42"/>
      <c r="G337" s="41"/>
      <c r="H337" s="42"/>
      <c r="I337" s="41"/>
      <c r="J337" s="42"/>
      <c r="K337" s="41"/>
      <c r="L337" s="42"/>
      <c r="M337" s="41"/>
      <c r="N337" s="42"/>
      <c r="O337" s="41"/>
      <c r="P337" s="42"/>
      <c r="Q337" s="41"/>
      <c r="R337" s="42"/>
      <c r="S337" s="41"/>
      <c r="T337" s="42"/>
      <c r="U337" s="41"/>
      <c r="V337" s="42"/>
      <c r="W337" s="61">
        <f t="shared" si="68"/>
        <v>0</v>
      </c>
      <c r="X337" s="53">
        <f t="shared" si="68"/>
        <v>0</v>
      </c>
    </row>
    <row r="338" spans="1:24" ht="12.75">
      <c r="A338" s="30" t="s">
        <v>582</v>
      </c>
      <c r="B338" s="32" t="s">
        <v>385</v>
      </c>
      <c r="C338" s="41"/>
      <c r="D338" s="42"/>
      <c r="E338" s="41"/>
      <c r="F338" s="42"/>
      <c r="G338" s="41"/>
      <c r="H338" s="42"/>
      <c r="I338" s="41"/>
      <c r="J338" s="42"/>
      <c r="K338" s="41"/>
      <c r="L338" s="42"/>
      <c r="M338" s="41"/>
      <c r="N338" s="42"/>
      <c r="O338" s="41"/>
      <c r="P338" s="42"/>
      <c r="Q338" s="41"/>
      <c r="R338" s="42"/>
      <c r="S338" s="41"/>
      <c r="T338" s="42"/>
      <c r="U338" s="41"/>
      <c r="V338" s="42"/>
      <c r="W338" s="61">
        <f t="shared" si="68"/>
        <v>0</v>
      </c>
      <c r="X338" s="53">
        <f t="shared" si="68"/>
        <v>0</v>
      </c>
    </row>
    <row r="339" spans="1:24" ht="12.75">
      <c r="A339" s="30" t="s">
        <v>583</v>
      </c>
      <c r="B339" s="32" t="s">
        <v>401</v>
      </c>
      <c r="C339" s="41"/>
      <c r="D339" s="42"/>
      <c r="E339" s="41"/>
      <c r="F339" s="42"/>
      <c r="G339" s="41"/>
      <c r="H339" s="42"/>
      <c r="I339" s="41"/>
      <c r="J339" s="42"/>
      <c r="K339" s="41"/>
      <c r="L339" s="42"/>
      <c r="M339" s="41"/>
      <c r="N339" s="42"/>
      <c r="O339" s="41"/>
      <c r="P339" s="42"/>
      <c r="Q339" s="41"/>
      <c r="R339" s="42"/>
      <c r="S339" s="41"/>
      <c r="T339" s="42"/>
      <c r="U339" s="41"/>
      <c r="V339" s="42"/>
      <c r="W339" s="61">
        <f t="shared" si="68"/>
        <v>0</v>
      </c>
      <c r="X339" s="53">
        <f t="shared" si="68"/>
        <v>0</v>
      </c>
    </row>
    <row r="340" spans="1:24" ht="12.75">
      <c r="A340" s="30" t="s">
        <v>584</v>
      </c>
      <c r="B340" s="32" t="s">
        <v>585</v>
      </c>
      <c r="C340" s="41"/>
      <c r="D340" s="42"/>
      <c r="E340" s="41"/>
      <c r="F340" s="42"/>
      <c r="G340" s="41"/>
      <c r="H340" s="42"/>
      <c r="I340" s="41"/>
      <c r="J340" s="42"/>
      <c r="K340" s="41"/>
      <c r="L340" s="42"/>
      <c r="M340" s="41"/>
      <c r="N340" s="42"/>
      <c r="O340" s="41"/>
      <c r="P340" s="42"/>
      <c r="Q340" s="41"/>
      <c r="R340" s="42"/>
      <c r="S340" s="41"/>
      <c r="T340" s="42"/>
      <c r="U340" s="41"/>
      <c r="V340" s="42"/>
      <c r="W340" s="61">
        <f t="shared" si="68"/>
        <v>0</v>
      </c>
      <c r="X340" s="53">
        <f t="shared" si="68"/>
        <v>0</v>
      </c>
    </row>
    <row r="341" spans="1:24" ht="12.75">
      <c r="A341" s="30" t="s">
        <v>586</v>
      </c>
      <c r="B341" s="32" t="s">
        <v>587</v>
      </c>
      <c r="C341" s="41"/>
      <c r="D341" s="42"/>
      <c r="E341" s="41"/>
      <c r="F341" s="42"/>
      <c r="G341" s="41"/>
      <c r="H341" s="42"/>
      <c r="I341" s="41"/>
      <c r="J341" s="42"/>
      <c r="K341" s="41"/>
      <c r="L341" s="42"/>
      <c r="M341" s="41"/>
      <c r="N341" s="42"/>
      <c r="O341" s="41"/>
      <c r="P341" s="42"/>
      <c r="Q341" s="41"/>
      <c r="R341" s="42"/>
      <c r="S341" s="41"/>
      <c r="T341" s="42"/>
      <c r="U341" s="41"/>
      <c r="V341" s="42"/>
      <c r="W341" s="61">
        <f t="shared" si="68"/>
        <v>0</v>
      </c>
      <c r="X341" s="53">
        <f t="shared" si="68"/>
        <v>0</v>
      </c>
    </row>
    <row r="342" spans="1:24" ht="12.75">
      <c r="A342" s="30" t="s">
        <v>588</v>
      </c>
      <c r="B342" s="32" t="s">
        <v>589</v>
      </c>
      <c r="C342" s="41">
        <f>SUM(C343)</f>
        <v>0</v>
      </c>
      <c r="D342" s="42">
        <f aca="true" t="shared" si="69" ref="D342:T342">SUM(D343)</f>
        <v>0</v>
      </c>
      <c r="E342" s="41">
        <f t="shared" si="69"/>
        <v>0</v>
      </c>
      <c r="F342" s="42">
        <f t="shared" si="69"/>
        <v>0</v>
      </c>
      <c r="G342" s="41">
        <f t="shared" si="69"/>
        <v>0</v>
      </c>
      <c r="H342" s="42">
        <f t="shared" si="69"/>
        <v>0</v>
      </c>
      <c r="I342" s="41">
        <f t="shared" si="69"/>
        <v>0</v>
      </c>
      <c r="J342" s="42">
        <f t="shared" si="69"/>
        <v>0</v>
      </c>
      <c r="K342" s="41">
        <f t="shared" si="69"/>
        <v>0</v>
      </c>
      <c r="L342" s="42">
        <f t="shared" si="69"/>
        <v>0</v>
      </c>
      <c r="M342" s="41">
        <f t="shared" si="69"/>
        <v>0</v>
      </c>
      <c r="N342" s="42">
        <f t="shared" si="69"/>
        <v>0</v>
      </c>
      <c r="O342" s="41">
        <f t="shared" si="69"/>
        <v>0</v>
      </c>
      <c r="P342" s="42">
        <f t="shared" si="69"/>
        <v>0</v>
      </c>
      <c r="Q342" s="41">
        <f t="shared" si="69"/>
        <v>0</v>
      </c>
      <c r="R342" s="42">
        <f t="shared" si="69"/>
        <v>0</v>
      </c>
      <c r="S342" s="41">
        <f t="shared" si="69"/>
        <v>0</v>
      </c>
      <c r="T342" s="42">
        <f t="shared" si="69"/>
        <v>0</v>
      </c>
      <c r="U342" s="41">
        <f>SUM(U343)</f>
        <v>0</v>
      </c>
      <c r="V342" s="42">
        <f>SUM(V343)</f>
        <v>0</v>
      </c>
      <c r="W342" s="61">
        <f t="shared" si="68"/>
        <v>0</v>
      </c>
      <c r="X342" s="53">
        <f t="shared" si="68"/>
        <v>0</v>
      </c>
    </row>
    <row r="343" spans="1:24" ht="12.75">
      <c r="A343" s="30" t="s">
        <v>590</v>
      </c>
      <c r="B343" s="32" t="s">
        <v>591</v>
      </c>
      <c r="C343" s="41"/>
      <c r="D343" s="42"/>
      <c r="E343" s="41"/>
      <c r="F343" s="42"/>
      <c r="G343" s="41"/>
      <c r="H343" s="42"/>
      <c r="I343" s="41"/>
      <c r="J343" s="42"/>
      <c r="K343" s="41"/>
      <c r="L343" s="42"/>
      <c r="M343" s="41"/>
      <c r="N343" s="42"/>
      <c r="O343" s="41"/>
      <c r="P343" s="42"/>
      <c r="Q343" s="41"/>
      <c r="R343" s="42"/>
      <c r="S343" s="41"/>
      <c r="T343" s="42"/>
      <c r="U343" s="41"/>
      <c r="V343" s="42"/>
      <c r="W343" s="61">
        <f t="shared" si="68"/>
        <v>0</v>
      </c>
      <c r="X343" s="53">
        <f t="shared" si="68"/>
        <v>0</v>
      </c>
    </row>
    <row r="344" spans="1:24" ht="12.75">
      <c r="A344" s="30" t="s">
        <v>592</v>
      </c>
      <c r="B344" s="32" t="s">
        <v>593</v>
      </c>
      <c r="C344" s="41"/>
      <c r="D344" s="42"/>
      <c r="E344" s="41"/>
      <c r="F344" s="42"/>
      <c r="G344" s="41"/>
      <c r="H344" s="42"/>
      <c r="I344" s="41"/>
      <c r="J344" s="42"/>
      <c r="K344" s="41"/>
      <c r="L344" s="42"/>
      <c r="M344" s="41"/>
      <c r="N344" s="42"/>
      <c r="O344" s="41"/>
      <c r="P344" s="42"/>
      <c r="Q344" s="41"/>
      <c r="R344" s="42"/>
      <c r="S344" s="41"/>
      <c r="T344" s="42"/>
      <c r="U344" s="41"/>
      <c r="V344" s="42"/>
      <c r="W344" s="61">
        <f t="shared" si="68"/>
        <v>0</v>
      </c>
      <c r="X344" s="53">
        <f t="shared" si="68"/>
        <v>0</v>
      </c>
    </row>
    <row r="345" spans="1:24" ht="12.75">
      <c r="A345" s="30" t="s">
        <v>594</v>
      </c>
      <c r="B345" s="32" t="s">
        <v>413</v>
      </c>
      <c r="C345" s="41"/>
      <c r="D345" s="42"/>
      <c r="E345" s="41"/>
      <c r="F345" s="42"/>
      <c r="G345" s="41"/>
      <c r="H345" s="42"/>
      <c r="I345" s="41"/>
      <c r="J345" s="42"/>
      <c r="K345" s="41"/>
      <c r="L345" s="42"/>
      <c r="M345" s="41"/>
      <c r="N345" s="42"/>
      <c r="O345" s="41"/>
      <c r="P345" s="42"/>
      <c r="Q345" s="41"/>
      <c r="R345" s="42"/>
      <c r="S345" s="41"/>
      <c r="T345" s="42"/>
      <c r="U345" s="41"/>
      <c r="V345" s="42"/>
      <c r="W345" s="61">
        <f t="shared" si="68"/>
        <v>0</v>
      </c>
      <c r="X345" s="53">
        <f t="shared" si="68"/>
        <v>0</v>
      </c>
    </row>
    <row r="346" spans="1:24" ht="12.75">
      <c r="A346" s="30" t="s">
        <v>595</v>
      </c>
      <c r="B346" s="32" t="s">
        <v>419</v>
      </c>
      <c r="C346" s="41"/>
      <c r="D346" s="42"/>
      <c r="E346" s="41"/>
      <c r="F346" s="42"/>
      <c r="G346" s="41"/>
      <c r="H346" s="42"/>
      <c r="I346" s="41"/>
      <c r="J346" s="42"/>
      <c r="K346" s="41"/>
      <c r="L346" s="42"/>
      <c r="M346" s="41"/>
      <c r="N346" s="42"/>
      <c r="O346" s="41"/>
      <c r="P346" s="42"/>
      <c r="Q346" s="41"/>
      <c r="R346" s="42"/>
      <c r="S346" s="41"/>
      <c r="T346" s="42"/>
      <c r="U346" s="41"/>
      <c r="V346" s="42"/>
      <c r="W346" s="61">
        <f t="shared" si="68"/>
        <v>0</v>
      </c>
      <c r="X346" s="53">
        <f t="shared" si="68"/>
        <v>0</v>
      </c>
    </row>
    <row r="347" spans="1:24" ht="12.75">
      <c r="A347" s="30" t="s">
        <v>596</v>
      </c>
      <c r="B347" s="32" t="s">
        <v>597</v>
      </c>
      <c r="C347" s="41"/>
      <c r="D347" s="42"/>
      <c r="E347" s="41"/>
      <c r="F347" s="42"/>
      <c r="G347" s="41"/>
      <c r="H347" s="42"/>
      <c r="I347" s="41"/>
      <c r="J347" s="42"/>
      <c r="K347" s="41"/>
      <c r="L347" s="42"/>
      <c r="M347" s="41"/>
      <c r="N347" s="42"/>
      <c r="O347" s="41"/>
      <c r="P347" s="42"/>
      <c r="Q347" s="41"/>
      <c r="R347" s="42"/>
      <c r="S347" s="41"/>
      <c r="T347" s="42"/>
      <c r="U347" s="41"/>
      <c r="V347" s="42"/>
      <c r="W347" s="61">
        <f t="shared" si="68"/>
        <v>0</v>
      </c>
      <c r="X347" s="53">
        <f t="shared" si="68"/>
        <v>0</v>
      </c>
    </row>
    <row r="348" spans="1:24" ht="12.75">
      <c r="A348" s="30" t="s">
        <v>598</v>
      </c>
      <c r="B348" s="32" t="s">
        <v>409</v>
      </c>
      <c r="C348" s="41"/>
      <c r="D348" s="42"/>
      <c r="E348" s="41"/>
      <c r="F348" s="42"/>
      <c r="G348" s="41"/>
      <c r="H348" s="42"/>
      <c r="I348" s="41"/>
      <c r="J348" s="42"/>
      <c r="K348" s="41"/>
      <c r="L348" s="42"/>
      <c r="M348" s="41"/>
      <c r="N348" s="42"/>
      <c r="O348" s="41"/>
      <c r="P348" s="42"/>
      <c r="Q348" s="41"/>
      <c r="R348" s="42"/>
      <c r="S348" s="41"/>
      <c r="T348" s="42"/>
      <c r="U348" s="41"/>
      <c r="V348" s="42"/>
      <c r="W348" s="61">
        <f t="shared" si="68"/>
        <v>0</v>
      </c>
      <c r="X348" s="53">
        <f t="shared" si="68"/>
        <v>0</v>
      </c>
    </row>
    <row r="349" spans="1:24" ht="12.75">
      <c r="A349" s="30" t="s">
        <v>599</v>
      </c>
      <c r="B349" s="32" t="s">
        <v>421</v>
      </c>
      <c r="C349" s="41"/>
      <c r="D349" s="42"/>
      <c r="E349" s="41"/>
      <c r="F349" s="42"/>
      <c r="G349" s="41"/>
      <c r="H349" s="42"/>
      <c r="I349" s="41"/>
      <c r="J349" s="42"/>
      <c r="K349" s="41"/>
      <c r="L349" s="42"/>
      <c r="M349" s="41"/>
      <c r="N349" s="42"/>
      <c r="O349" s="41"/>
      <c r="P349" s="42"/>
      <c r="Q349" s="41"/>
      <c r="R349" s="42"/>
      <c r="S349" s="41"/>
      <c r="T349" s="42"/>
      <c r="U349" s="41"/>
      <c r="V349" s="42"/>
      <c r="W349" s="61">
        <f t="shared" si="68"/>
        <v>0</v>
      </c>
      <c r="X349" s="53">
        <f t="shared" si="68"/>
        <v>0</v>
      </c>
    </row>
    <row r="350" spans="1:24" ht="12.75">
      <c r="A350" s="30" t="s">
        <v>600</v>
      </c>
      <c r="B350" s="32" t="s">
        <v>429</v>
      </c>
      <c r="C350" s="41"/>
      <c r="D350" s="42"/>
      <c r="E350" s="41"/>
      <c r="F350" s="42"/>
      <c r="G350" s="41"/>
      <c r="H350" s="42"/>
      <c r="I350" s="41"/>
      <c r="J350" s="42"/>
      <c r="K350" s="41"/>
      <c r="L350" s="42"/>
      <c r="M350" s="41"/>
      <c r="N350" s="42"/>
      <c r="O350" s="41"/>
      <c r="P350" s="42"/>
      <c r="Q350" s="41"/>
      <c r="R350" s="42"/>
      <c r="S350" s="41"/>
      <c r="T350" s="42"/>
      <c r="U350" s="41"/>
      <c r="V350" s="42"/>
      <c r="W350" s="61">
        <f t="shared" si="68"/>
        <v>0</v>
      </c>
      <c r="X350" s="53">
        <f t="shared" si="68"/>
        <v>0</v>
      </c>
    </row>
    <row r="351" spans="1:24" ht="12.75">
      <c r="A351" s="30" t="s">
        <v>601</v>
      </c>
      <c r="B351" s="32" t="s">
        <v>433</v>
      </c>
      <c r="C351" s="41"/>
      <c r="D351" s="42"/>
      <c r="E351" s="41"/>
      <c r="F351" s="42"/>
      <c r="G351" s="41"/>
      <c r="H351" s="42"/>
      <c r="I351" s="41"/>
      <c r="J351" s="42"/>
      <c r="K351" s="41"/>
      <c r="L351" s="42"/>
      <c r="M351" s="41"/>
      <c r="N351" s="42"/>
      <c r="O351" s="41"/>
      <c r="P351" s="42"/>
      <c r="Q351" s="41"/>
      <c r="R351" s="42"/>
      <c r="S351" s="41"/>
      <c r="T351" s="42"/>
      <c r="U351" s="41"/>
      <c r="V351" s="42"/>
      <c r="W351" s="61">
        <f t="shared" si="68"/>
        <v>0</v>
      </c>
      <c r="X351" s="53">
        <f t="shared" si="68"/>
        <v>0</v>
      </c>
    </row>
    <row r="352" spans="1:24" ht="12.75">
      <c r="A352" s="30" t="s">
        <v>602</v>
      </c>
      <c r="B352" s="32" t="s">
        <v>436</v>
      </c>
      <c r="C352" s="41"/>
      <c r="D352" s="42"/>
      <c r="E352" s="41"/>
      <c r="F352" s="42"/>
      <c r="G352" s="41"/>
      <c r="H352" s="42"/>
      <c r="I352" s="41"/>
      <c r="J352" s="42"/>
      <c r="K352" s="41"/>
      <c r="L352" s="42"/>
      <c r="M352" s="41"/>
      <c r="N352" s="42"/>
      <c r="O352" s="41"/>
      <c r="P352" s="42"/>
      <c r="Q352" s="41"/>
      <c r="R352" s="42"/>
      <c r="S352" s="41"/>
      <c r="T352" s="42"/>
      <c r="U352" s="41"/>
      <c r="V352" s="42"/>
      <c r="W352" s="61">
        <f aca="true" t="shared" si="70" ref="W352:X367">SUM(C352+E352+G352+I352+K352+M352+O352+Q352+S352+U352)</f>
        <v>0</v>
      </c>
      <c r="X352" s="53">
        <f t="shared" si="70"/>
        <v>0</v>
      </c>
    </row>
    <row r="353" spans="1:24" ht="12.75">
      <c r="A353" s="30" t="s">
        <v>603</v>
      </c>
      <c r="B353" s="32" t="s">
        <v>399</v>
      </c>
      <c r="C353" s="41"/>
      <c r="D353" s="42"/>
      <c r="E353" s="41"/>
      <c r="F353" s="42"/>
      <c r="G353" s="41"/>
      <c r="H353" s="42"/>
      <c r="I353" s="41"/>
      <c r="J353" s="42"/>
      <c r="K353" s="41"/>
      <c r="L353" s="42"/>
      <c r="M353" s="41"/>
      <c r="N353" s="42"/>
      <c r="O353" s="41"/>
      <c r="P353" s="42"/>
      <c r="Q353" s="41"/>
      <c r="R353" s="42"/>
      <c r="S353" s="41"/>
      <c r="T353" s="42"/>
      <c r="U353" s="41"/>
      <c r="V353" s="42"/>
      <c r="W353" s="61">
        <f t="shared" si="70"/>
        <v>0</v>
      </c>
      <c r="X353" s="53">
        <f t="shared" si="70"/>
        <v>0</v>
      </c>
    </row>
    <row r="354" spans="1:24" ht="12.75">
      <c r="A354" s="30" t="s">
        <v>604</v>
      </c>
      <c r="B354" s="32" t="s">
        <v>415</v>
      </c>
      <c r="C354" s="41"/>
      <c r="D354" s="42"/>
      <c r="E354" s="41"/>
      <c r="F354" s="42"/>
      <c r="G354" s="41"/>
      <c r="H354" s="42"/>
      <c r="I354" s="41"/>
      <c r="J354" s="42"/>
      <c r="K354" s="41"/>
      <c r="L354" s="42"/>
      <c r="M354" s="41"/>
      <c r="N354" s="42"/>
      <c r="O354" s="41"/>
      <c r="P354" s="42"/>
      <c r="Q354" s="41"/>
      <c r="R354" s="42"/>
      <c r="S354" s="41"/>
      <c r="T354" s="42"/>
      <c r="U354" s="41"/>
      <c r="V354" s="42"/>
      <c r="W354" s="61">
        <f t="shared" si="70"/>
        <v>0</v>
      </c>
      <c r="X354" s="53">
        <f t="shared" si="70"/>
        <v>0</v>
      </c>
    </row>
    <row r="355" spans="1:24" ht="12.75">
      <c r="A355" s="30" t="s">
        <v>605</v>
      </c>
      <c r="B355" s="32" t="s">
        <v>606</v>
      </c>
      <c r="C355" s="41"/>
      <c r="D355" s="42"/>
      <c r="E355" s="41"/>
      <c r="F355" s="42"/>
      <c r="G355" s="41"/>
      <c r="H355" s="42"/>
      <c r="I355" s="41"/>
      <c r="J355" s="42"/>
      <c r="K355" s="41"/>
      <c r="L355" s="42"/>
      <c r="M355" s="41"/>
      <c r="N355" s="42"/>
      <c r="O355" s="41"/>
      <c r="P355" s="42"/>
      <c r="Q355" s="41"/>
      <c r="R355" s="42"/>
      <c r="S355" s="41"/>
      <c r="T355" s="42"/>
      <c r="U355" s="41"/>
      <c r="V355" s="42"/>
      <c r="W355" s="61">
        <f t="shared" si="70"/>
        <v>0</v>
      </c>
      <c r="X355" s="53">
        <f t="shared" si="70"/>
        <v>0</v>
      </c>
    </row>
    <row r="356" spans="1:24" ht="12.75">
      <c r="A356" s="30" t="s">
        <v>607</v>
      </c>
      <c r="B356" s="32" t="s">
        <v>427</v>
      </c>
      <c r="C356" s="41"/>
      <c r="D356" s="42"/>
      <c r="E356" s="41"/>
      <c r="F356" s="42"/>
      <c r="G356" s="41"/>
      <c r="H356" s="42"/>
      <c r="I356" s="41"/>
      <c r="J356" s="42"/>
      <c r="K356" s="41"/>
      <c r="L356" s="42"/>
      <c r="M356" s="41"/>
      <c r="N356" s="42"/>
      <c r="O356" s="41"/>
      <c r="P356" s="42"/>
      <c r="Q356" s="41"/>
      <c r="R356" s="42"/>
      <c r="S356" s="41"/>
      <c r="T356" s="42"/>
      <c r="U356" s="41"/>
      <c r="V356" s="42"/>
      <c r="W356" s="61">
        <f t="shared" si="70"/>
        <v>0</v>
      </c>
      <c r="X356" s="53">
        <f t="shared" si="70"/>
        <v>0</v>
      </c>
    </row>
    <row r="357" spans="1:24" ht="12.75">
      <c r="A357" s="30" t="s">
        <v>608</v>
      </c>
      <c r="B357" s="32" t="s">
        <v>460</v>
      </c>
      <c r="C357" s="41"/>
      <c r="D357" s="42"/>
      <c r="E357" s="41"/>
      <c r="F357" s="42"/>
      <c r="G357" s="41"/>
      <c r="H357" s="42"/>
      <c r="I357" s="41"/>
      <c r="J357" s="42"/>
      <c r="K357" s="41"/>
      <c r="L357" s="42"/>
      <c r="M357" s="41"/>
      <c r="N357" s="42"/>
      <c r="O357" s="41"/>
      <c r="P357" s="42"/>
      <c r="Q357" s="41"/>
      <c r="R357" s="42"/>
      <c r="S357" s="41"/>
      <c r="T357" s="42"/>
      <c r="U357" s="41"/>
      <c r="V357" s="42"/>
      <c r="W357" s="61">
        <f t="shared" si="70"/>
        <v>0</v>
      </c>
      <c r="X357" s="53">
        <f t="shared" si="70"/>
        <v>0</v>
      </c>
    </row>
    <row r="358" spans="1:24" ht="12.75">
      <c r="A358" s="30" t="s">
        <v>609</v>
      </c>
      <c r="B358" s="32" t="s">
        <v>610</v>
      </c>
      <c r="C358" s="41"/>
      <c r="D358" s="42"/>
      <c r="E358" s="41"/>
      <c r="F358" s="42"/>
      <c r="G358" s="41"/>
      <c r="H358" s="42"/>
      <c r="I358" s="41"/>
      <c r="J358" s="42"/>
      <c r="K358" s="41"/>
      <c r="L358" s="42"/>
      <c r="M358" s="41"/>
      <c r="N358" s="42"/>
      <c r="O358" s="41"/>
      <c r="P358" s="42"/>
      <c r="Q358" s="41"/>
      <c r="R358" s="42"/>
      <c r="S358" s="41"/>
      <c r="T358" s="42"/>
      <c r="U358" s="41"/>
      <c r="V358" s="42"/>
      <c r="W358" s="61">
        <f t="shared" si="70"/>
        <v>0</v>
      </c>
      <c r="X358" s="53">
        <f t="shared" si="70"/>
        <v>0</v>
      </c>
    </row>
    <row r="359" spans="1:24" ht="12.75">
      <c r="A359" s="30" t="s">
        <v>611</v>
      </c>
      <c r="B359" s="32" t="s">
        <v>612</v>
      </c>
      <c r="C359" s="41"/>
      <c r="D359" s="42"/>
      <c r="E359" s="41"/>
      <c r="F359" s="42"/>
      <c r="G359" s="41"/>
      <c r="H359" s="42"/>
      <c r="I359" s="41"/>
      <c r="J359" s="42"/>
      <c r="K359" s="41"/>
      <c r="L359" s="42"/>
      <c r="M359" s="41"/>
      <c r="N359" s="42"/>
      <c r="O359" s="41"/>
      <c r="P359" s="42"/>
      <c r="Q359" s="41"/>
      <c r="R359" s="42"/>
      <c r="S359" s="41"/>
      <c r="T359" s="42"/>
      <c r="U359" s="41"/>
      <c r="V359" s="42"/>
      <c r="W359" s="61">
        <f t="shared" si="70"/>
        <v>0</v>
      </c>
      <c r="X359" s="53">
        <f t="shared" si="70"/>
        <v>0</v>
      </c>
    </row>
    <row r="360" spans="1:24" ht="12.75">
      <c r="A360" s="30" t="s">
        <v>613</v>
      </c>
      <c r="B360" s="32" t="s">
        <v>614</v>
      </c>
      <c r="C360" s="41"/>
      <c r="D360" s="42"/>
      <c r="E360" s="41"/>
      <c r="F360" s="42"/>
      <c r="G360" s="41"/>
      <c r="H360" s="42"/>
      <c r="I360" s="41"/>
      <c r="J360" s="42"/>
      <c r="K360" s="41"/>
      <c r="L360" s="42"/>
      <c r="M360" s="41"/>
      <c r="N360" s="42"/>
      <c r="O360" s="41"/>
      <c r="P360" s="42"/>
      <c r="Q360" s="41"/>
      <c r="R360" s="42"/>
      <c r="S360" s="41"/>
      <c r="T360" s="42"/>
      <c r="U360" s="41"/>
      <c r="V360" s="42"/>
      <c r="W360" s="61">
        <f t="shared" si="70"/>
        <v>0</v>
      </c>
      <c r="X360" s="53">
        <f t="shared" si="70"/>
        <v>0</v>
      </c>
    </row>
    <row r="361" spans="1:24" ht="12.75">
      <c r="A361" s="30" t="s">
        <v>615</v>
      </c>
      <c r="B361" s="32" t="s">
        <v>616</v>
      </c>
      <c r="C361" s="41"/>
      <c r="D361" s="42"/>
      <c r="E361" s="41"/>
      <c r="F361" s="42"/>
      <c r="G361" s="41"/>
      <c r="H361" s="42"/>
      <c r="I361" s="41"/>
      <c r="J361" s="42"/>
      <c r="K361" s="41"/>
      <c r="L361" s="42"/>
      <c r="M361" s="41"/>
      <c r="N361" s="42"/>
      <c r="O361" s="41"/>
      <c r="P361" s="42"/>
      <c r="Q361" s="41"/>
      <c r="R361" s="42"/>
      <c r="S361" s="41"/>
      <c r="T361" s="42"/>
      <c r="U361" s="41"/>
      <c r="V361" s="42"/>
      <c r="W361" s="61">
        <f t="shared" si="70"/>
        <v>0</v>
      </c>
      <c r="X361" s="53">
        <f t="shared" si="70"/>
        <v>0</v>
      </c>
    </row>
    <row r="362" spans="1:24" ht="12.75">
      <c r="A362" s="30" t="s">
        <v>617</v>
      </c>
      <c r="B362" s="32" t="s">
        <v>618</v>
      </c>
      <c r="C362" s="41"/>
      <c r="D362" s="42"/>
      <c r="E362" s="41"/>
      <c r="F362" s="42"/>
      <c r="G362" s="41"/>
      <c r="H362" s="42"/>
      <c r="I362" s="41"/>
      <c r="J362" s="42"/>
      <c r="K362" s="41"/>
      <c r="L362" s="42"/>
      <c r="M362" s="41"/>
      <c r="N362" s="42"/>
      <c r="O362" s="41"/>
      <c r="P362" s="42"/>
      <c r="Q362" s="41"/>
      <c r="R362" s="42"/>
      <c r="S362" s="41"/>
      <c r="T362" s="42"/>
      <c r="U362" s="41"/>
      <c r="V362" s="42"/>
      <c r="W362" s="61">
        <f t="shared" si="70"/>
        <v>0</v>
      </c>
      <c r="X362" s="53">
        <f t="shared" si="70"/>
        <v>0</v>
      </c>
    </row>
    <row r="363" spans="1:24" ht="12.75">
      <c r="A363" s="30" t="s">
        <v>619</v>
      </c>
      <c r="B363" s="32" t="s">
        <v>620</v>
      </c>
      <c r="C363" s="41"/>
      <c r="D363" s="42"/>
      <c r="E363" s="41"/>
      <c r="F363" s="42"/>
      <c r="G363" s="41"/>
      <c r="H363" s="42"/>
      <c r="I363" s="41"/>
      <c r="J363" s="42"/>
      <c r="K363" s="41"/>
      <c r="L363" s="42"/>
      <c r="M363" s="41"/>
      <c r="N363" s="42"/>
      <c r="O363" s="41"/>
      <c r="P363" s="42"/>
      <c r="Q363" s="41"/>
      <c r="R363" s="42"/>
      <c r="S363" s="41"/>
      <c r="T363" s="42"/>
      <c r="U363" s="41"/>
      <c r="V363" s="42"/>
      <c r="W363" s="61">
        <f t="shared" si="70"/>
        <v>0</v>
      </c>
      <c r="X363" s="53">
        <f t="shared" si="70"/>
        <v>0</v>
      </c>
    </row>
    <row r="364" spans="1:24" ht="12.75">
      <c r="A364" s="30" t="s">
        <v>621</v>
      </c>
      <c r="B364" s="32" t="s">
        <v>622</v>
      </c>
      <c r="C364" s="41"/>
      <c r="D364" s="42"/>
      <c r="E364" s="41"/>
      <c r="F364" s="42"/>
      <c r="G364" s="41"/>
      <c r="H364" s="42"/>
      <c r="I364" s="41"/>
      <c r="J364" s="42"/>
      <c r="K364" s="41"/>
      <c r="L364" s="42"/>
      <c r="M364" s="41"/>
      <c r="N364" s="42"/>
      <c r="O364" s="41"/>
      <c r="P364" s="42"/>
      <c r="Q364" s="41"/>
      <c r="R364" s="42"/>
      <c r="S364" s="41"/>
      <c r="T364" s="42"/>
      <c r="U364" s="41"/>
      <c r="V364" s="42"/>
      <c r="W364" s="61">
        <f t="shared" si="70"/>
        <v>0</v>
      </c>
      <c r="X364" s="53">
        <f t="shared" si="70"/>
        <v>0</v>
      </c>
    </row>
    <row r="365" spans="1:24" ht="12.75">
      <c r="A365" s="30" t="s">
        <v>623</v>
      </c>
      <c r="B365" s="32" t="s">
        <v>624</v>
      </c>
      <c r="C365" s="41"/>
      <c r="D365" s="42"/>
      <c r="E365" s="41"/>
      <c r="F365" s="42"/>
      <c r="G365" s="41"/>
      <c r="H365" s="42"/>
      <c r="I365" s="41"/>
      <c r="J365" s="42"/>
      <c r="K365" s="41"/>
      <c r="L365" s="42"/>
      <c r="M365" s="41"/>
      <c r="N365" s="42"/>
      <c r="O365" s="41"/>
      <c r="P365" s="42"/>
      <c r="Q365" s="41"/>
      <c r="R365" s="42"/>
      <c r="S365" s="41"/>
      <c r="T365" s="42"/>
      <c r="U365" s="41"/>
      <c r="V365" s="42"/>
      <c r="W365" s="61">
        <f t="shared" si="70"/>
        <v>0</v>
      </c>
      <c r="X365" s="53">
        <f t="shared" si="70"/>
        <v>0</v>
      </c>
    </row>
    <row r="366" spans="1:24" ht="12.75">
      <c r="A366" s="30" t="s">
        <v>625</v>
      </c>
      <c r="B366" s="32" t="s">
        <v>626</v>
      </c>
      <c r="C366" s="41"/>
      <c r="D366" s="42"/>
      <c r="E366" s="41"/>
      <c r="F366" s="42"/>
      <c r="G366" s="41"/>
      <c r="H366" s="42"/>
      <c r="I366" s="41"/>
      <c r="J366" s="42"/>
      <c r="K366" s="41"/>
      <c r="L366" s="42"/>
      <c r="M366" s="41"/>
      <c r="N366" s="42"/>
      <c r="O366" s="41"/>
      <c r="P366" s="42"/>
      <c r="Q366" s="41"/>
      <c r="R366" s="42"/>
      <c r="S366" s="41"/>
      <c r="T366" s="42"/>
      <c r="U366" s="41"/>
      <c r="V366" s="42"/>
      <c r="W366" s="61">
        <f t="shared" si="70"/>
        <v>0</v>
      </c>
      <c r="X366" s="53">
        <f t="shared" si="70"/>
        <v>0</v>
      </c>
    </row>
    <row r="367" spans="1:24" ht="12.75">
      <c r="A367" s="30" t="s">
        <v>627</v>
      </c>
      <c r="B367" s="32" t="s">
        <v>458</v>
      </c>
      <c r="C367" s="41"/>
      <c r="D367" s="42"/>
      <c r="E367" s="41"/>
      <c r="F367" s="42"/>
      <c r="G367" s="41"/>
      <c r="H367" s="42"/>
      <c r="I367" s="41"/>
      <c r="J367" s="42"/>
      <c r="K367" s="41"/>
      <c r="L367" s="42"/>
      <c r="M367" s="41"/>
      <c r="N367" s="42"/>
      <c r="O367" s="41"/>
      <c r="P367" s="42"/>
      <c r="Q367" s="41"/>
      <c r="R367" s="42"/>
      <c r="S367" s="41"/>
      <c r="T367" s="42"/>
      <c r="U367" s="41"/>
      <c r="V367" s="42"/>
      <c r="W367" s="61">
        <f t="shared" si="70"/>
        <v>0</v>
      </c>
      <c r="X367" s="53">
        <f t="shared" si="70"/>
        <v>0</v>
      </c>
    </row>
    <row r="368" spans="1:24" ht="12.75">
      <c r="A368" s="30" t="s">
        <v>628</v>
      </c>
      <c r="B368" s="32" t="s">
        <v>629</v>
      </c>
      <c r="C368" s="41"/>
      <c r="D368" s="42"/>
      <c r="E368" s="41"/>
      <c r="F368" s="42"/>
      <c r="G368" s="41"/>
      <c r="H368" s="42"/>
      <c r="I368" s="41"/>
      <c r="J368" s="42"/>
      <c r="K368" s="41"/>
      <c r="L368" s="42"/>
      <c r="M368" s="41"/>
      <c r="N368" s="42"/>
      <c r="O368" s="41"/>
      <c r="P368" s="42"/>
      <c r="Q368" s="41"/>
      <c r="R368" s="42"/>
      <c r="S368" s="41"/>
      <c r="T368" s="42"/>
      <c r="U368" s="41"/>
      <c r="V368" s="42"/>
      <c r="W368" s="61">
        <f aca="true" t="shared" si="71" ref="W368:X383">SUM(C368+E368+G368+I368+K368+M368+O368+Q368+S368+U368)</f>
        <v>0</v>
      </c>
      <c r="X368" s="53">
        <f t="shared" si="71"/>
        <v>0</v>
      </c>
    </row>
    <row r="369" spans="1:24" ht="12.75">
      <c r="A369" s="30" t="s">
        <v>630</v>
      </c>
      <c r="B369" s="32" t="s">
        <v>631</v>
      </c>
      <c r="C369" s="41"/>
      <c r="D369" s="42"/>
      <c r="E369" s="41"/>
      <c r="F369" s="42"/>
      <c r="G369" s="41"/>
      <c r="H369" s="42"/>
      <c r="I369" s="41"/>
      <c r="J369" s="42"/>
      <c r="K369" s="41"/>
      <c r="L369" s="42"/>
      <c r="M369" s="41"/>
      <c r="N369" s="42"/>
      <c r="O369" s="41"/>
      <c r="P369" s="42"/>
      <c r="Q369" s="41"/>
      <c r="R369" s="42"/>
      <c r="S369" s="41"/>
      <c r="T369" s="42"/>
      <c r="U369" s="41"/>
      <c r="V369" s="42"/>
      <c r="W369" s="61">
        <f>SUM($C$369+$E$369+$G$369+$I$369+$K$369+$M$369+$O$369+$Q$369+$S$369+$U$369)</f>
        <v>0</v>
      </c>
      <c r="X369" s="53">
        <f t="shared" si="71"/>
        <v>0</v>
      </c>
    </row>
    <row r="370" spans="1:24" ht="12.75">
      <c r="A370" s="30" t="s">
        <v>632</v>
      </c>
      <c r="B370" s="32" t="s">
        <v>633</v>
      </c>
      <c r="C370" s="41"/>
      <c r="D370" s="42"/>
      <c r="E370" s="41"/>
      <c r="F370" s="42"/>
      <c r="G370" s="41"/>
      <c r="H370" s="42"/>
      <c r="I370" s="41"/>
      <c r="J370" s="42"/>
      <c r="K370" s="41"/>
      <c r="L370" s="42"/>
      <c r="M370" s="41"/>
      <c r="N370" s="42"/>
      <c r="O370" s="41"/>
      <c r="P370" s="42"/>
      <c r="Q370" s="41"/>
      <c r="R370" s="42"/>
      <c r="S370" s="41"/>
      <c r="T370" s="42"/>
      <c r="U370" s="41"/>
      <c r="V370" s="42"/>
      <c r="W370" s="61">
        <f t="shared" si="71"/>
        <v>0</v>
      </c>
      <c r="X370" s="53">
        <f t="shared" si="71"/>
        <v>0</v>
      </c>
    </row>
    <row r="371" spans="1:24" ht="12.75">
      <c r="A371" s="30" t="s">
        <v>634</v>
      </c>
      <c r="B371" s="32" t="s">
        <v>635</v>
      </c>
      <c r="C371" s="41"/>
      <c r="D371" s="42"/>
      <c r="E371" s="41"/>
      <c r="F371" s="42"/>
      <c r="G371" s="41"/>
      <c r="H371" s="42"/>
      <c r="I371" s="41"/>
      <c r="J371" s="42"/>
      <c r="K371" s="41"/>
      <c r="L371" s="42"/>
      <c r="M371" s="41"/>
      <c r="N371" s="42"/>
      <c r="O371" s="41"/>
      <c r="P371" s="42"/>
      <c r="Q371" s="41"/>
      <c r="R371" s="42"/>
      <c r="S371" s="41"/>
      <c r="T371" s="42"/>
      <c r="U371" s="41"/>
      <c r="V371" s="42"/>
      <c r="W371" s="61">
        <f t="shared" si="71"/>
        <v>0</v>
      </c>
      <c r="X371" s="53">
        <f t="shared" si="71"/>
        <v>0</v>
      </c>
    </row>
    <row r="372" spans="1:24" ht="12.75">
      <c r="A372" s="30" t="s">
        <v>636</v>
      </c>
      <c r="B372" s="32" t="s">
        <v>637</v>
      </c>
      <c r="C372" s="41"/>
      <c r="D372" s="42"/>
      <c r="E372" s="41"/>
      <c r="F372" s="42"/>
      <c r="G372" s="41"/>
      <c r="H372" s="42"/>
      <c r="I372" s="41"/>
      <c r="J372" s="42"/>
      <c r="K372" s="41"/>
      <c r="L372" s="42"/>
      <c r="M372" s="41"/>
      <c r="N372" s="42"/>
      <c r="O372" s="41"/>
      <c r="P372" s="42"/>
      <c r="Q372" s="41"/>
      <c r="R372" s="42"/>
      <c r="S372" s="41"/>
      <c r="T372" s="42"/>
      <c r="U372" s="41"/>
      <c r="V372" s="42"/>
      <c r="W372" s="61">
        <f t="shared" si="71"/>
        <v>0</v>
      </c>
      <c r="X372" s="53">
        <f t="shared" si="71"/>
        <v>0</v>
      </c>
    </row>
    <row r="373" spans="1:24" ht="12.75">
      <c r="A373" s="30" t="s">
        <v>638</v>
      </c>
      <c r="B373" s="32" t="s">
        <v>639</v>
      </c>
      <c r="C373" s="41"/>
      <c r="D373" s="42"/>
      <c r="E373" s="41"/>
      <c r="F373" s="42"/>
      <c r="G373" s="41"/>
      <c r="H373" s="42"/>
      <c r="I373" s="41"/>
      <c r="J373" s="42"/>
      <c r="K373" s="41"/>
      <c r="L373" s="42"/>
      <c r="M373" s="41"/>
      <c r="N373" s="42"/>
      <c r="O373" s="41"/>
      <c r="P373" s="42"/>
      <c r="Q373" s="41"/>
      <c r="R373" s="42"/>
      <c r="S373" s="41"/>
      <c r="T373" s="42"/>
      <c r="U373" s="41"/>
      <c r="V373" s="42"/>
      <c r="W373" s="61">
        <f t="shared" si="71"/>
        <v>0</v>
      </c>
      <c r="X373" s="53">
        <f t="shared" si="71"/>
        <v>0</v>
      </c>
    </row>
    <row r="374" spans="1:24" ht="12.75">
      <c r="A374" s="30" t="s">
        <v>640</v>
      </c>
      <c r="B374" s="32" t="s">
        <v>641</v>
      </c>
      <c r="C374" s="41"/>
      <c r="D374" s="42"/>
      <c r="E374" s="41"/>
      <c r="F374" s="42"/>
      <c r="G374" s="41"/>
      <c r="H374" s="42"/>
      <c r="I374" s="41"/>
      <c r="J374" s="42"/>
      <c r="K374" s="41"/>
      <c r="L374" s="42"/>
      <c r="M374" s="41"/>
      <c r="N374" s="42"/>
      <c r="O374" s="41"/>
      <c r="P374" s="42"/>
      <c r="Q374" s="41"/>
      <c r="R374" s="42"/>
      <c r="S374" s="41"/>
      <c r="T374" s="42"/>
      <c r="U374" s="41"/>
      <c r="V374" s="42"/>
      <c r="W374" s="61">
        <f t="shared" si="71"/>
        <v>0</v>
      </c>
      <c r="X374" s="53">
        <f t="shared" si="71"/>
        <v>0</v>
      </c>
    </row>
    <row r="375" spans="1:24" ht="12.75">
      <c r="A375" s="30" t="s">
        <v>642</v>
      </c>
      <c r="B375" s="32" t="s">
        <v>643</v>
      </c>
      <c r="C375" s="41"/>
      <c r="D375" s="42"/>
      <c r="E375" s="41"/>
      <c r="F375" s="42"/>
      <c r="G375" s="41"/>
      <c r="H375" s="42"/>
      <c r="I375" s="41"/>
      <c r="J375" s="42"/>
      <c r="K375" s="41"/>
      <c r="L375" s="42"/>
      <c r="M375" s="41"/>
      <c r="N375" s="42"/>
      <c r="O375" s="41"/>
      <c r="P375" s="42"/>
      <c r="Q375" s="41"/>
      <c r="R375" s="42"/>
      <c r="S375" s="41"/>
      <c r="T375" s="42"/>
      <c r="U375" s="41"/>
      <c r="V375" s="42"/>
      <c r="W375" s="61">
        <f t="shared" si="71"/>
        <v>0</v>
      </c>
      <c r="X375" s="53">
        <f t="shared" si="71"/>
        <v>0</v>
      </c>
    </row>
    <row r="376" spans="1:24" ht="12.75">
      <c r="A376" s="30" t="s">
        <v>644</v>
      </c>
      <c r="B376" s="32" t="s">
        <v>645</v>
      </c>
      <c r="C376" s="41"/>
      <c r="D376" s="42"/>
      <c r="E376" s="41"/>
      <c r="F376" s="42"/>
      <c r="G376" s="41"/>
      <c r="H376" s="42"/>
      <c r="I376" s="41"/>
      <c r="J376" s="42"/>
      <c r="K376" s="41"/>
      <c r="L376" s="42"/>
      <c r="M376" s="41"/>
      <c r="N376" s="42"/>
      <c r="O376" s="41"/>
      <c r="P376" s="42"/>
      <c r="Q376" s="41"/>
      <c r="R376" s="42"/>
      <c r="S376" s="41"/>
      <c r="T376" s="42"/>
      <c r="U376" s="41"/>
      <c r="V376" s="42"/>
      <c r="W376" s="61">
        <f t="shared" si="71"/>
        <v>0</v>
      </c>
      <c r="X376" s="53">
        <f t="shared" si="71"/>
        <v>0</v>
      </c>
    </row>
    <row r="377" spans="1:24" ht="12.75">
      <c r="A377" s="30" t="s">
        <v>646</v>
      </c>
      <c r="B377" s="32" t="s">
        <v>647</v>
      </c>
      <c r="C377" s="41"/>
      <c r="D377" s="42"/>
      <c r="E377" s="41"/>
      <c r="F377" s="42"/>
      <c r="G377" s="41"/>
      <c r="H377" s="42"/>
      <c r="I377" s="41"/>
      <c r="J377" s="42"/>
      <c r="K377" s="41"/>
      <c r="L377" s="42"/>
      <c r="M377" s="41"/>
      <c r="N377" s="42"/>
      <c r="O377" s="41"/>
      <c r="P377" s="42"/>
      <c r="Q377" s="41"/>
      <c r="R377" s="42"/>
      <c r="S377" s="41"/>
      <c r="T377" s="42"/>
      <c r="U377" s="41"/>
      <c r="V377" s="42"/>
      <c r="W377" s="61">
        <f t="shared" si="71"/>
        <v>0</v>
      </c>
      <c r="X377" s="53">
        <f t="shared" si="71"/>
        <v>0</v>
      </c>
    </row>
    <row r="378" spans="1:24" ht="12.75">
      <c r="A378" s="30" t="s">
        <v>648</v>
      </c>
      <c r="B378" s="32" t="s">
        <v>649</v>
      </c>
      <c r="C378" s="41"/>
      <c r="D378" s="42"/>
      <c r="E378" s="41"/>
      <c r="F378" s="42"/>
      <c r="G378" s="41"/>
      <c r="H378" s="42"/>
      <c r="I378" s="41"/>
      <c r="J378" s="42"/>
      <c r="K378" s="41"/>
      <c r="L378" s="42"/>
      <c r="M378" s="41"/>
      <c r="N378" s="42"/>
      <c r="O378" s="41"/>
      <c r="P378" s="42"/>
      <c r="Q378" s="41"/>
      <c r="R378" s="42"/>
      <c r="S378" s="41"/>
      <c r="T378" s="42"/>
      <c r="U378" s="41"/>
      <c r="V378" s="42"/>
      <c r="W378" s="61">
        <f t="shared" si="71"/>
        <v>0</v>
      </c>
      <c r="X378" s="53">
        <f t="shared" si="71"/>
        <v>0</v>
      </c>
    </row>
    <row r="379" spans="1:24" ht="12.75">
      <c r="A379" s="30" t="s">
        <v>650</v>
      </c>
      <c r="B379" s="32" t="s">
        <v>651</v>
      </c>
      <c r="C379" s="41"/>
      <c r="D379" s="42"/>
      <c r="E379" s="41"/>
      <c r="F379" s="42"/>
      <c r="G379" s="41"/>
      <c r="H379" s="42"/>
      <c r="I379" s="41"/>
      <c r="J379" s="42"/>
      <c r="K379" s="41"/>
      <c r="L379" s="42"/>
      <c r="M379" s="41"/>
      <c r="N379" s="42"/>
      <c r="O379" s="41"/>
      <c r="P379" s="42"/>
      <c r="Q379" s="41"/>
      <c r="R379" s="42"/>
      <c r="S379" s="41"/>
      <c r="T379" s="42"/>
      <c r="U379" s="41"/>
      <c r="V379" s="42"/>
      <c r="W379" s="61">
        <f t="shared" si="71"/>
        <v>0</v>
      </c>
      <c r="X379" s="53">
        <f t="shared" si="71"/>
        <v>0</v>
      </c>
    </row>
    <row r="380" spans="1:24" ht="12.75">
      <c r="A380" s="30" t="s">
        <v>652</v>
      </c>
      <c r="B380" s="32" t="s">
        <v>653</v>
      </c>
      <c r="C380" s="41"/>
      <c r="D380" s="42"/>
      <c r="E380" s="41"/>
      <c r="F380" s="42"/>
      <c r="G380" s="41"/>
      <c r="H380" s="42"/>
      <c r="I380" s="41"/>
      <c r="J380" s="42"/>
      <c r="K380" s="41"/>
      <c r="L380" s="42"/>
      <c r="M380" s="41"/>
      <c r="N380" s="42"/>
      <c r="O380" s="41"/>
      <c r="P380" s="42"/>
      <c r="Q380" s="41"/>
      <c r="R380" s="42"/>
      <c r="S380" s="41"/>
      <c r="T380" s="42"/>
      <c r="U380" s="41"/>
      <c r="V380" s="42"/>
      <c r="W380" s="61">
        <f t="shared" si="71"/>
        <v>0</v>
      </c>
      <c r="X380" s="53">
        <f t="shared" si="71"/>
        <v>0</v>
      </c>
    </row>
    <row r="381" spans="1:24" ht="12.75">
      <c r="A381" s="30" t="s">
        <v>654</v>
      </c>
      <c r="B381" s="32" t="s">
        <v>655</v>
      </c>
      <c r="C381" s="41"/>
      <c r="D381" s="42"/>
      <c r="E381" s="41"/>
      <c r="F381" s="42"/>
      <c r="G381" s="41"/>
      <c r="H381" s="42"/>
      <c r="I381" s="41"/>
      <c r="J381" s="42"/>
      <c r="K381" s="41"/>
      <c r="L381" s="42"/>
      <c r="M381" s="41"/>
      <c r="N381" s="42"/>
      <c r="O381" s="41"/>
      <c r="P381" s="42"/>
      <c r="Q381" s="41"/>
      <c r="R381" s="42"/>
      <c r="S381" s="41"/>
      <c r="T381" s="42"/>
      <c r="U381" s="41"/>
      <c r="V381" s="42"/>
      <c r="W381" s="61">
        <f t="shared" si="71"/>
        <v>0</v>
      </c>
      <c r="X381" s="53">
        <f t="shared" si="71"/>
        <v>0</v>
      </c>
    </row>
    <row r="382" spans="1:24" ht="12.75">
      <c r="A382" s="30" t="s">
        <v>656</v>
      </c>
      <c r="B382" s="32" t="s">
        <v>657</v>
      </c>
      <c r="C382" s="41"/>
      <c r="D382" s="42"/>
      <c r="E382" s="41"/>
      <c r="F382" s="42"/>
      <c r="G382" s="41"/>
      <c r="H382" s="42"/>
      <c r="I382" s="41"/>
      <c r="J382" s="42"/>
      <c r="K382" s="41"/>
      <c r="L382" s="42"/>
      <c r="M382" s="41"/>
      <c r="N382" s="42"/>
      <c r="O382" s="41"/>
      <c r="P382" s="42"/>
      <c r="Q382" s="41"/>
      <c r="R382" s="42"/>
      <c r="S382" s="41"/>
      <c r="T382" s="42"/>
      <c r="U382" s="41"/>
      <c r="V382" s="42"/>
      <c r="W382" s="61">
        <f t="shared" si="71"/>
        <v>0</v>
      </c>
      <c r="X382" s="53">
        <f t="shared" si="71"/>
        <v>0</v>
      </c>
    </row>
    <row r="383" spans="1:24" ht="12.75">
      <c r="A383" s="30" t="s">
        <v>658</v>
      </c>
      <c r="B383" s="32" t="s">
        <v>659</v>
      </c>
      <c r="C383" s="41"/>
      <c r="D383" s="42"/>
      <c r="E383" s="41"/>
      <c r="F383" s="42"/>
      <c r="G383" s="41"/>
      <c r="H383" s="42"/>
      <c r="I383" s="41"/>
      <c r="J383" s="42"/>
      <c r="K383" s="41"/>
      <c r="L383" s="42"/>
      <c r="M383" s="41"/>
      <c r="N383" s="42"/>
      <c r="O383" s="41"/>
      <c r="P383" s="42"/>
      <c r="Q383" s="41"/>
      <c r="R383" s="42"/>
      <c r="S383" s="41"/>
      <c r="T383" s="42"/>
      <c r="U383" s="41"/>
      <c r="V383" s="42"/>
      <c r="W383" s="61">
        <f t="shared" si="71"/>
        <v>0</v>
      </c>
      <c r="X383" s="53">
        <f t="shared" si="71"/>
        <v>0</v>
      </c>
    </row>
    <row r="384" spans="1:24" ht="12.75">
      <c r="A384" s="30" t="s">
        <v>660</v>
      </c>
      <c r="B384" s="32" t="s">
        <v>661</v>
      </c>
      <c r="C384" s="41">
        <f>SUM(C385:C387)</f>
        <v>0</v>
      </c>
      <c r="D384" s="42">
        <f aca="true" t="shared" si="72" ref="D384:T384">SUM(D385:D387)</f>
        <v>0</v>
      </c>
      <c r="E384" s="41">
        <f t="shared" si="72"/>
        <v>0</v>
      </c>
      <c r="F384" s="42">
        <f t="shared" si="72"/>
        <v>0</v>
      </c>
      <c r="G384" s="41">
        <f t="shared" si="72"/>
        <v>0</v>
      </c>
      <c r="H384" s="42">
        <f t="shared" si="72"/>
        <v>0</v>
      </c>
      <c r="I384" s="41">
        <f>SUM(I385:I387)</f>
        <v>0</v>
      </c>
      <c r="J384" s="42">
        <f>SUM(J385:J387)</f>
        <v>0</v>
      </c>
      <c r="K384" s="41">
        <f t="shared" si="72"/>
        <v>0</v>
      </c>
      <c r="L384" s="42">
        <f t="shared" si="72"/>
        <v>0</v>
      </c>
      <c r="M384" s="41">
        <f t="shared" si="72"/>
        <v>0</v>
      </c>
      <c r="N384" s="42">
        <f t="shared" si="72"/>
        <v>0</v>
      </c>
      <c r="O384" s="41">
        <f>SUM(O385:O387)</f>
        <v>0</v>
      </c>
      <c r="P384" s="42">
        <f>SUM(P385:P387)</f>
        <v>0</v>
      </c>
      <c r="Q384" s="41">
        <f t="shared" si="72"/>
        <v>0</v>
      </c>
      <c r="R384" s="42">
        <f t="shared" si="72"/>
        <v>0</v>
      </c>
      <c r="S384" s="41">
        <f t="shared" si="72"/>
        <v>0</v>
      </c>
      <c r="T384" s="42">
        <f t="shared" si="72"/>
        <v>0</v>
      </c>
      <c r="U384" s="41">
        <f>SUM(U385:U387)</f>
        <v>0</v>
      </c>
      <c r="V384" s="42">
        <f>SUM(V385:V387)</f>
        <v>0</v>
      </c>
      <c r="W384" s="61">
        <f aca="true" t="shared" si="73" ref="W384:X391">SUM(C384+E384+G384+I384+K384+M384+O384+Q384+S384+U384)</f>
        <v>0</v>
      </c>
      <c r="X384" s="53">
        <f t="shared" si="73"/>
        <v>0</v>
      </c>
    </row>
    <row r="385" spans="1:24" ht="12.75">
      <c r="A385" s="30" t="s">
        <v>662</v>
      </c>
      <c r="B385" s="32" t="s">
        <v>663</v>
      </c>
      <c r="C385" s="41"/>
      <c r="D385" s="42"/>
      <c r="E385" s="41"/>
      <c r="F385" s="42"/>
      <c r="G385" s="41"/>
      <c r="H385" s="42"/>
      <c r="I385" s="41"/>
      <c r="J385" s="42"/>
      <c r="K385" s="41"/>
      <c r="L385" s="42"/>
      <c r="M385" s="41"/>
      <c r="N385" s="42"/>
      <c r="O385" s="41"/>
      <c r="P385" s="42"/>
      <c r="Q385" s="41"/>
      <c r="R385" s="42"/>
      <c r="S385" s="41"/>
      <c r="T385" s="42"/>
      <c r="U385" s="41"/>
      <c r="V385" s="42"/>
      <c r="W385" s="61">
        <f t="shared" si="73"/>
        <v>0</v>
      </c>
      <c r="X385" s="53">
        <f t="shared" si="73"/>
        <v>0</v>
      </c>
    </row>
    <row r="386" spans="1:24" ht="12.75">
      <c r="A386" s="30" t="s">
        <v>664</v>
      </c>
      <c r="B386" s="32" t="s">
        <v>665</v>
      </c>
      <c r="C386" s="41"/>
      <c r="D386" s="42"/>
      <c r="E386" s="41"/>
      <c r="F386" s="42"/>
      <c r="G386" s="41"/>
      <c r="H386" s="42"/>
      <c r="I386" s="41"/>
      <c r="J386" s="42"/>
      <c r="K386" s="41"/>
      <c r="L386" s="42"/>
      <c r="M386" s="41"/>
      <c r="N386" s="42"/>
      <c r="O386" s="41"/>
      <c r="P386" s="42"/>
      <c r="Q386" s="41"/>
      <c r="R386" s="42"/>
      <c r="S386" s="41"/>
      <c r="T386" s="42"/>
      <c r="U386" s="41"/>
      <c r="V386" s="42"/>
      <c r="W386" s="61">
        <f t="shared" si="73"/>
        <v>0</v>
      </c>
      <c r="X386" s="53">
        <f t="shared" si="73"/>
        <v>0</v>
      </c>
    </row>
    <row r="387" spans="1:24" ht="12.75">
      <c r="A387" s="30" t="s">
        <v>666</v>
      </c>
      <c r="B387" s="32" t="s">
        <v>667</v>
      </c>
      <c r="C387" s="41"/>
      <c r="D387" s="42"/>
      <c r="E387" s="41"/>
      <c r="F387" s="42"/>
      <c r="G387" s="41"/>
      <c r="H387" s="42"/>
      <c r="I387" s="41"/>
      <c r="J387" s="42"/>
      <c r="K387" s="41"/>
      <c r="L387" s="42"/>
      <c r="M387" s="41"/>
      <c r="N387" s="42"/>
      <c r="O387" s="41"/>
      <c r="P387" s="42"/>
      <c r="Q387" s="41"/>
      <c r="R387" s="42"/>
      <c r="S387" s="41"/>
      <c r="T387" s="42"/>
      <c r="U387" s="41"/>
      <c r="V387" s="42"/>
      <c r="W387" s="61">
        <f t="shared" si="73"/>
        <v>0</v>
      </c>
      <c r="X387" s="53">
        <f t="shared" si="73"/>
        <v>0</v>
      </c>
    </row>
    <row r="388" spans="1:24" ht="12.75">
      <c r="A388" s="30" t="s">
        <v>668</v>
      </c>
      <c r="B388" s="32" t="s">
        <v>669</v>
      </c>
      <c r="C388" s="41"/>
      <c r="D388" s="42"/>
      <c r="E388" s="41"/>
      <c r="F388" s="42"/>
      <c r="G388" s="41"/>
      <c r="H388" s="42"/>
      <c r="I388" s="41"/>
      <c r="J388" s="42"/>
      <c r="K388" s="41"/>
      <c r="L388" s="42"/>
      <c r="M388" s="41"/>
      <c r="N388" s="42"/>
      <c r="O388" s="41"/>
      <c r="P388" s="42"/>
      <c r="Q388" s="41"/>
      <c r="R388" s="42"/>
      <c r="S388" s="41"/>
      <c r="T388" s="42"/>
      <c r="U388" s="41"/>
      <c r="V388" s="42"/>
      <c r="W388" s="61">
        <f t="shared" si="73"/>
        <v>0</v>
      </c>
      <c r="X388" s="53">
        <f t="shared" si="73"/>
        <v>0</v>
      </c>
    </row>
    <row r="389" spans="1:24" ht="12.75">
      <c r="A389" s="27" t="s">
        <v>670</v>
      </c>
      <c r="B389" s="28" t="s">
        <v>470</v>
      </c>
      <c r="C389" s="45"/>
      <c r="D389" s="46"/>
      <c r="E389" s="45"/>
      <c r="F389" s="46"/>
      <c r="G389" s="45"/>
      <c r="H389" s="46"/>
      <c r="I389" s="45"/>
      <c r="J389" s="46"/>
      <c r="K389" s="45"/>
      <c r="L389" s="46"/>
      <c r="M389" s="45"/>
      <c r="N389" s="46"/>
      <c r="O389" s="45"/>
      <c r="P389" s="46"/>
      <c r="Q389" s="45"/>
      <c r="R389" s="46"/>
      <c r="S389" s="45"/>
      <c r="T389" s="46"/>
      <c r="U389" s="45"/>
      <c r="V389" s="46"/>
      <c r="W389" s="61">
        <f t="shared" si="73"/>
        <v>0</v>
      </c>
      <c r="X389" s="53">
        <f t="shared" si="73"/>
        <v>0</v>
      </c>
    </row>
    <row r="390" spans="1:24" ht="13.5" thickBot="1">
      <c r="A390" s="31" t="s">
        <v>671</v>
      </c>
      <c r="B390" s="33" t="s">
        <v>472</v>
      </c>
      <c r="C390" s="47"/>
      <c r="D390" s="48"/>
      <c r="E390" s="47"/>
      <c r="F390" s="48"/>
      <c r="G390" s="47"/>
      <c r="H390" s="48"/>
      <c r="I390" s="47"/>
      <c r="J390" s="48"/>
      <c r="K390" s="47"/>
      <c r="L390" s="48"/>
      <c r="M390" s="47"/>
      <c r="N390" s="48"/>
      <c r="O390" s="47"/>
      <c r="P390" s="48"/>
      <c r="Q390" s="47"/>
      <c r="R390" s="48"/>
      <c r="S390" s="47"/>
      <c r="T390" s="48"/>
      <c r="U390" s="47">
        <v>51000</v>
      </c>
      <c r="V390" s="48">
        <v>51000</v>
      </c>
      <c r="W390" s="61">
        <f t="shared" si="73"/>
        <v>51000</v>
      </c>
      <c r="X390" s="53">
        <f t="shared" si="73"/>
        <v>51000</v>
      </c>
    </row>
    <row r="391" spans="1:24" ht="13.5" thickBot="1">
      <c r="A391" s="70" t="s">
        <v>672</v>
      </c>
      <c r="B391" s="71" t="s">
        <v>673</v>
      </c>
      <c r="C391" s="72">
        <f>SUM(C7+C279+C292)</f>
        <v>0</v>
      </c>
      <c r="D391" s="73">
        <f aca="true" t="shared" si="74" ref="D391:T391">SUM(D7+D279+D292)</f>
        <v>0</v>
      </c>
      <c r="E391" s="72">
        <f t="shared" si="74"/>
        <v>0</v>
      </c>
      <c r="F391" s="73">
        <f t="shared" si="74"/>
        <v>0</v>
      </c>
      <c r="G391" s="72">
        <f t="shared" si="74"/>
        <v>0</v>
      </c>
      <c r="H391" s="73">
        <f t="shared" si="74"/>
        <v>0</v>
      </c>
      <c r="I391" s="72">
        <f t="shared" si="74"/>
        <v>0</v>
      </c>
      <c r="J391" s="73">
        <f t="shared" si="74"/>
        <v>0</v>
      </c>
      <c r="K391" s="72">
        <f t="shared" si="74"/>
        <v>0</v>
      </c>
      <c r="L391" s="73">
        <f t="shared" si="74"/>
        <v>0</v>
      </c>
      <c r="M391" s="72">
        <f t="shared" si="74"/>
        <v>0</v>
      </c>
      <c r="N391" s="73">
        <f t="shared" si="74"/>
        <v>0</v>
      </c>
      <c r="O391" s="72">
        <f t="shared" si="74"/>
        <v>0</v>
      </c>
      <c r="P391" s="73">
        <f t="shared" si="74"/>
        <v>0</v>
      </c>
      <c r="Q391" s="72">
        <f t="shared" si="74"/>
        <v>0</v>
      </c>
      <c r="R391" s="73">
        <f t="shared" si="74"/>
        <v>0</v>
      </c>
      <c r="S391" s="72">
        <f t="shared" si="74"/>
        <v>0</v>
      </c>
      <c r="T391" s="73">
        <f t="shared" si="74"/>
        <v>0</v>
      </c>
      <c r="U391" s="72">
        <f>SUM(U7+U279+U292)</f>
        <v>-10100000</v>
      </c>
      <c r="V391" s="73">
        <f>SUM(V7+V279+V292)</f>
        <v>52847126.192</v>
      </c>
      <c r="W391" s="74">
        <f t="shared" si="73"/>
        <v>-10100000</v>
      </c>
      <c r="X391" s="75">
        <f t="shared" si="73"/>
        <v>52847126.192</v>
      </c>
    </row>
    <row r="392" spans="1:16" ht="12.75">
      <c r="A392" s="15"/>
      <c r="P392" s="80"/>
    </row>
    <row r="393" ht="12.75">
      <c r="B393" s="15" t="s">
        <v>674</v>
      </c>
    </row>
    <row r="394" ht="12.75">
      <c r="B394" t="s">
        <v>675</v>
      </c>
    </row>
    <row r="395" ht="12.75">
      <c r="B395" t="s">
        <v>676</v>
      </c>
    </row>
    <row r="396" spans="1:2" ht="12.75">
      <c r="A396" s="15"/>
      <c r="B396" t="s">
        <v>677</v>
      </c>
    </row>
    <row r="397" ht="12.75">
      <c r="B397" t="s">
        <v>678</v>
      </c>
    </row>
    <row r="398" ht="12.75">
      <c r="B398" t="s">
        <v>679</v>
      </c>
    </row>
    <row r="399" ht="12.75">
      <c r="B399" t="s">
        <v>680</v>
      </c>
    </row>
    <row r="400" ht="12.75">
      <c r="B400" t="s">
        <v>681</v>
      </c>
    </row>
    <row r="402" spans="1:10" ht="12.75">
      <c r="A402" s="15"/>
      <c r="J402" t="s">
        <v>682</v>
      </c>
    </row>
    <row r="409" ht="12.75">
      <c r="A409" s="15"/>
    </row>
  </sheetData>
  <printOptions gridLines="1"/>
  <pageMargins left="0.7874015748031497" right="0.7874015748031497" top="0.1968503937007874" bottom="0.1968503937007874" header="0.5118110236220472" footer="0.5118110236220472"/>
  <pageSetup orientation="portrait" scale="90" r:id="rId1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92"/>
  <sheetViews>
    <sheetView tabSelected="1" workbookViewId="0" topLeftCell="A5">
      <pane xSplit="2" ySplit="2" topLeftCell="C7" activePane="bottomRight" state="frozen"/>
      <selection pane="topLeft" activeCell="A5" sqref="A5"/>
      <selection pane="topRight" activeCell="C5" sqref="C5"/>
      <selection pane="bottomLeft" activeCell="A7" sqref="A7"/>
      <selection pane="bottomRight" activeCell="D10" sqref="D10"/>
    </sheetView>
  </sheetViews>
  <sheetFormatPr defaultColWidth="11.421875" defaultRowHeight="12.75"/>
  <cols>
    <col min="1" max="1" width="10.00390625" style="0" customWidth="1"/>
    <col min="2" max="2" width="37.421875" style="0" customWidth="1"/>
    <col min="3" max="3" width="11.7109375" style="0" customWidth="1"/>
    <col min="4" max="4" width="12.8515625" style="0" customWidth="1"/>
    <col min="5" max="5" width="9.8515625" style="0" customWidth="1"/>
    <col min="6" max="6" width="6.28125" style="0" customWidth="1"/>
    <col min="7" max="7" width="12.7109375" style="0" customWidth="1"/>
    <col min="8" max="8" width="5.57421875" style="0" customWidth="1"/>
    <col min="9" max="9" width="11.28125" style="0" customWidth="1"/>
    <col min="10" max="10" width="6.7109375" style="0" customWidth="1"/>
    <col min="11" max="11" width="10.28125" style="0" customWidth="1"/>
    <col min="12" max="12" width="7.8515625" style="0" customWidth="1"/>
    <col min="13" max="13" width="13.28125" style="0" customWidth="1"/>
  </cols>
  <sheetData>
    <row r="1" spans="2:13" ht="15.75">
      <c r="B1" s="1" t="s">
        <v>683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5.75">
      <c r="B2" s="1" t="s">
        <v>684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15.75">
      <c r="B3" s="1" t="s">
        <v>699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13.5" thickBot="1">
      <c r="B4" s="3" t="s">
        <v>685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3.5" thickBot="1">
      <c r="A5" s="5"/>
      <c r="B5" s="5"/>
      <c r="C5" s="6" t="s">
        <v>686</v>
      </c>
      <c r="D5" s="6"/>
      <c r="E5" s="6"/>
      <c r="F5" s="7" t="s">
        <v>687</v>
      </c>
      <c r="G5" s="7" t="s">
        <v>14</v>
      </c>
      <c r="H5" s="8" t="s">
        <v>687</v>
      </c>
      <c r="I5" s="7"/>
      <c r="J5" s="8" t="s">
        <v>687</v>
      </c>
      <c r="K5" s="7" t="s">
        <v>688</v>
      </c>
      <c r="L5" s="8" t="s">
        <v>687</v>
      </c>
      <c r="M5" s="7" t="s">
        <v>689</v>
      </c>
    </row>
    <row r="6" spans="1:13" ht="13.5" thickBot="1">
      <c r="A6" s="24" t="s">
        <v>11</v>
      </c>
      <c r="B6" s="10" t="s">
        <v>12</v>
      </c>
      <c r="C6" s="11" t="s">
        <v>690</v>
      </c>
      <c r="D6" s="11" t="s">
        <v>13</v>
      </c>
      <c r="E6" s="11" t="s">
        <v>691</v>
      </c>
      <c r="F6" s="12" t="s">
        <v>692</v>
      </c>
      <c r="G6" s="12" t="s">
        <v>693</v>
      </c>
      <c r="H6" s="13" t="s">
        <v>694</v>
      </c>
      <c r="I6" s="12" t="s">
        <v>695</v>
      </c>
      <c r="J6" s="13" t="s">
        <v>696</v>
      </c>
      <c r="K6" s="12" t="s">
        <v>697</v>
      </c>
      <c r="L6" s="13" t="s">
        <v>698</v>
      </c>
      <c r="M6" s="12" t="s">
        <v>686</v>
      </c>
    </row>
    <row r="7" spans="1:13" ht="12.75">
      <c r="A7" s="26" t="s">
        <v>16</v>
      </c>
      <c r="B7" s="14" t="s">
        <v>17</v>
      </c>
      <c r="C7" s="44">
        <f>SUM(C8+C129+C229+C277+C278)</f>
        <v>56037629</v>
      </c>
      <c r="D7" s="59">
        <f>SUM(GASMES!W7)</f>
        <v>-8100000</v>
      </c>
      <c r="E7" s="54">
        <f>SUM(C7+D7)</f>
        <v>47937629</v>
      </c>
      <c r="F7" s="23">
        <f>IF(OR(E7=0,E$391=0),0,E7/E$391)*100</f>
        <v>51.36954508871393</v>
      </c>
      <c r="G7" s="78">
        <f>SUM(GASMES!X7)</f>
        <v>40667705.858</v>
      </c>
      <c r="H7" s="23">
        <f aca="true" t="shared" si="0" ref="H7:H22">IF(OR(G7=0,E7=0),0,G7/E7)*100</f>
        <v>84.83462095716082</v>
      </c>
      <c r="I7" s="43">
        <f>SUM(I8+I129+I229+I277+I278)</f>
        <v>6710610</v>
      </c>
      <c r="J7" s="23">
        <f aca="true" t="shared" si="1" ref="J7:J22">IF(OR(I7=0,E7=0),0,I7/E7)*100</f>
        <v>13.998627257931343</v>
      </c>
      <c r="K7" s="21">
        <f aca="true" t="shared" si="2" ref="K7:K22">SUM(G7+I7)</f>
        <v>47378315.858</v>
      </c>
      <c r="L7" s="23">
        <f aca="true" t="shared" si="3" ref="L7:L22">IF(OR(K7=0,E7=0),0,K7/E7)*100</f>
        <v>98.83324821509217</v>
      </c>
      <c r="M7" s="22">
        <f aca="true" t="shared" si="4" ref="M7:M22">SUM(E7-K7)</f>
        <v>559313.1419999972</v>
      </c>
    </row>
    <row r="8" spans="1:13" ht="12.75">
      <c r="A8" s="27" t="s">
        <v>18</v>
      </c>
      <c r="B8" s="28" t="s">
        <v>19</v>
      </c>
      <c r="C8" s="46">
        <f>SUM(C9+C58+C99)</f>
        <v>51537629</v>
      </c>
      <c r="D8" s="59">
        <f>SUM(GASMES!W8)</f>
        <v>-6628920</v>
      </c>
      <c r="E8" s="56">
        <f>SUM(C8+D8)</f>
        <v>44908709</v>
      </c>
      <c r="F8" s="34">
        <f>IF(OR(E8=0,E$391=0),0,E8/E$391)*100</f>
        <v>48.123780837208976</v>
      </c>
      <c r="G8" s="59">
        <f>SUM(GASMES!X8)</f>
        <v>40639640.258</v>
      </c>
      <c r="H8" s="34">
        <f t="shared" si="0"/>
        <v>90.49389564505184</v>
      </c>
      <c r="I8" s="45">
        <f>SUM(I9+I58+I99)</f>
        <v>3710610</v>
      </c>
      <c r="J8" s="34">
        <f t="shared" si="1"/>
        <v>8.262562168064106</v>
      </c>
      <c r="K8" s="35">
        <f t="shared" si="2"/>
        <v>44350250.258</v>
      </c>
      <c r="L8" s="34">
        <f t="shared" si="3"/>
        <v>98.75645781311594</v>
      </c>
      <c r="M8" s="29">
        <f t="shared" si="4"/>
        <v>558458.7419999987</v>
      </c>
    </row>
    <row r="9" spans="1:13" ht="12.75">
      <c r="A9" s="27" t="s">
        <v>20</v>
      </c>
      <c r="B9" s="28" t="s">
        <v>21</v>
      </c>
      <c r="C9" s="46">
        <f>SUM(C10:C57)-C18-C31-C43-C46-C49</f>
        <v>35736929</v>
      </c>
      <c r="D9" s="59">
        <f>SUM(GASMES!W9)</f>
        <v>-6840000</v>
      </c>
      <c r="E9" s="56">
        <f>SUM(C9+D9)</f>
        <v>28896929</v>
      </c>
      <c r="F9" s="34">
        <f>IF(OR(E9=0,E$391=0),0,E9/E$391)*100</f>
        <v>30.965697055873694</v>
      </c>
      <c r="G9" s="59">
        <f>SUM(GASMES!X9)</f>
        <v>28524762.916000005</v>
      </c>
      <c r="H9" s="34">
        <f t="shared" si="0"/>
        <v>98.71209122602615</v>
      </c>
      <c r="I9" s="45">
        <f>SUM(I10:I57)-I18-I31-I43-I46-I49</f>
        <v>107642.6</v>
      </c>
      <c r="J9" s="34">
        <f t="shared" si="1"/>
        <v>0.37250532746922693</v>
      </c>
      <c r="K9" s="35">
        <f t="shared" si="2"/>
        <v>28632405.516000006</v>
      </c>
      <c r="L9" s="34">
        <f t="shared" si="3"/>
        <v>99.08459655349537</v>
      </c>
      <c r="M9" s="29">
        <f t="shared" si="4"/>
        <v>264523.48399999365</v>
      </c>
    </row>
    <row r="10" spans="1:13" ht="12.75">
      <c r="A10" s="30" t="s">
        <v>22</v>
      </c>
      <c r="B10" s="32" t="s">
        <v>23</v>
      </c>
      <c r="C10" s="42">
        <v>17152899</v>
      </c>
      <c r="D10" s="58">
        <f>SUM(GASMES!W10)</f>
        <v>-1962269.614</v>
      </c>
      <c r="E10" s="57">
        <f aca="true" t="shared" si="5" ref="E10:E25">SUM(C10+D10)</f>
        <v>15190629.386</v>
      </c>
      <c r="F10" s="36">
        <f aca="true" t="shared" si="6" ref="F10:F25">IF(OR(E10=0,E$391=0),0,E10/E$391)*100</f>
        <v>16.278145946059823</v>
      </c>
      <c r="G10" s="58">
        <f>SUM(GASMES!X10)</f>
        <v>15160900.886</v>
      </c>
      <c r="H10" s="36">
        <f t="shared" si="0"/>
        <v>99.80429711472391</v>
      </c>
      <c r="I10" s="41"/>
      <c r="J10" s="36">
        <f t="shared" si="1"/>
        <v>0</v>
      </c>
      <c r="K10" s="37">
        <f t="shared" si="2"/>
        <v>15160900.886</v>
      </c>
      <c r="L10" s="36">
        <f t="shared" si="3"/>
        <v>99.80429711472391</v>
      </c>
      <c r="M10" s="25">
        <f t="shared" si="4"/>
        <v>29728.5</v>
      </c>
    </row>
    <row r="11" spans="1:13" ht="12.75" hidden="1">
      <c r="A11" s="30" t="s">
        <v>24</v>
      </c>
      <c r="B11" s="32" t="s">
        <v>25</v>
      </c>
      <c r="C11" s="42"/>
      <c r="D11" s="58">
        <f>SUM(GASMES!W11)</f>
        <v>0</v>
      </c>
      <c r="E11" s="57">
        <f t="shared" si="5"/>
        <v>0</v>
      </c>
      <c r="F11" s="36">
        <f t="shared" si="6"/>
        <v>0</v>
      </c>
      <c r="G11" s="58">
        <f>SUM(GASMES!X11)</f>
        <v>0</v>
      </c>
      <c r="H11" s="36">
        <f t="shared" si="0"/>
        <v>0</v>
      </c>
      <c r="I11" s="41"/>
      <c r="J11" s="36">
        <f t="shared" si="1"/>
        <v>0</v>
      </c>
      <c r="K11" s="37">
        <f t="shared" si="2"/>
        <v>0</v>
      </c>
      <c r="L11" s="36">
        <f t="shared" si="3"/>
        <v>0</v>
      </c>
      <c r="M11" s="25">
        <f t="shared" si="4"/>
        <v>0</v>
      </c>
    </row>
    <row r="12" spans="1:13" ht="12.75" hidden="1">
      <c r="A12" s="30" t="s">
        <v>26</v>
      </c>
      <c r="B12" s="32" t="s">
        <v>27</v>
      </c>
      <c r="C12" s="42"/>
      <c r="D12" s="58">
        <f>SUM(GASMES!W12)</f>
        <v>0</v>
      </c>
      <c r="E12" s="57">
        <f t="shared" si="5"/>
        <v>0</v>
      </c>
      <c r="F12" s="36">
        <f t="shared" si="6"/>
        <v>0</v>
      </c>
      <c r="G12" s="58">
        <f>SUM(GASMES!X12)</f>
        <v>0</v>
      </c>
      <c r="H12" s="36">
        <f t="shared" si="0"/>
        <v>0</v>
      </c>
      <c r="I12" s="41"/>
      <c r="J12" s="36">
        <f t="shared" si="1"/>
        <v>0</v>
      </c>
      <c r="K12" s="37">
        <f t="shared" si="2"/>
        <v>0</v>
      </c>
      <c r="L12" s="36">
        <f t="shared" si="3"/>
        <v>0</v>
      </c>
      <c r="M12" s="25">
        <f t="shared" si="4"/>
        <v>0</v>
      </c>
    </row>
    <row r="13" spans="1:13" ht="12.75">
      <c r="A13" s="30" t="s">
        <v>28</v>
      </c>
      <c r="B13" s="32" t="s">
        <v>29</v>
      </c>
      <c r="C13" s="42">
        <v>410185</v>
      </c>
      <c r="D13" s="58">
        <f>SUM(GASMES!W13)</f>
        <v>43710.73</v>
      </c>
      <c r="E13" s="57">
        <f t="shared" si="5"/>
        <v>453895.73</v>
      </c>
      <c r="F13" s="36">
        <f t="shared" si="6"/>
        <v>0.48639070505155196</v>
      </c>
      <c r="G13" s="58">
        <f>SUM(GASMES!X13)</f>
        <v>448774.5</v>
      </c>
      <c r="H13" s="36">
        <f t="shared" si="0"/>
        <v>98.87171663853283</v>
      </c>
      <c r="I13" s="41"/>
      <c r="J13" s="36">
        <f t="shared" si="1"/>
        <v>0</v>
      </c>
      <c r="K13" s="37">
        <f t="shared" si="2"/>
        <v>448774.5</v>
      </c>
      <c r="L13" s="36">
        <f t="shared" si="3"/>
        <v>98.87171663853283</v>
      </c>
      <c r="M13" s="25">
        <f t="shared" si="4"/>
        <v>5121.229999999981</v>
      </c>
    </row>
    <row r="14" spans="1:13" ht="12.75">
      <c r="A14" s="30" t="s">
        <v>30</v>
      </c>
      <c r="B14" s="32" t="s">
        <v>31</v>
      </c>
      <c r="C14" s="42">
        <v>1450000</v>
      </c>
      <c r="D14" s="58">
        <f>SUM(GASMES!W14)</f>
        <v>289000</v>
      </c>
      <c r="E14" s="57">
        <f t="shared" si="5"/>
        <v>1739000</v>
      </c>
      <c r="F14" s="36">
        <f t="shared" si="6"/>
        <v>1.8634972311474465</v>
      </c>
      <c r="G14" s="58">
        <f>SUM(GASMES!X14)</f>
        <v>1708265.9</v>
      </c>
      <c r="H14" s="36">
        <f t="shared" si="0"/>
        <v>98.23265669925244</v>
      </c>
      <c r="I14" s="41"/>
      <c r="J14" s="36">
        <f t="shared" si="1"/>
        <v>0</v>
      </c>
      <c r="K14" s="37">
        <f t="shared" si="2"/>
        <v>1708265.9</v>
      </c>
      <c r="L14" s="36">
        <f t="shared" si="3"/>
        <v>98.23265669925244</v>
      </c>
      <c r="M14" s="25">
        <f t="shared" si="4"/>
        <v>30734.100000000093</v>
      </c>
    </row>
    <row r="15" spans="1:13" ht="12.75">
      <c r="A15" s="30" t="s">
        <v>32</v>
      </c>
      <c r="B15" s="32" t="s">
        <v>33</v>
      </c>
      <c r="C15" s="42">
        <v>250636</v>
      </c>
      <c r="D15" s="58">
        <f>SUM(GASMES!W15)</f>
        <v>10707.105</v>
      </c>
      <c r="E15" s="57">
        <f t="shared" si="5"/>
        <v>261343.105</v>
      </c>
      <c r="F15" s="36">
        <f t="shared" si="6"/>
        <v>0.2800529916888881</v>
      </c>
      <c r="G15" s="58">
        <f>SUM(GASMES!X15)</f>
        <v>260418.9</v>
      </c>
      <c r="H15" s="36">
        <f t="shared" si="0"/>
        <v>99.64636335058465</v>
      </c>
      <c r="I15" s="41"/>
      <c r="J15" s="36">
        <f t="shared" si="1"/>
        <v>0</v>
      </c>
      <c r="K15" s="37">
        <f t="shared" si="2"/>
        <v>260418.9</v>
      </c>
      <c r="L15" s="36">
        <f t="shared" si="3"/>
        <v>99.64636335058465</v>
      </c>
      <c r="M15" s="25">
        <f t="shared" si="4"/>
        <v>924.2050000000163</v>
      </c>
    </row>
    <row r="16" spans="1:13" ht="12.75">
      <c r="A16" s="30" t="s">
        <v>34</v>
      </c>
      <c r="B16" s="32" t="s">
        <v>35</v>
      </c>
      <c r="C16" s="42">
        <v>256292</v>
      </c>
      <c r="D16" s="58">
        <f>SUM(GASMES!W16)</f>
        <v>-12441.879</v>
      </c>
      <c r="E16" s="57">
        <f t="shared" si="5"/>
        <v>243850.12099999998</v>
      </c>
      <c r="F16" s="36">
        <f t="shared" si="6"/>
        <v>0.2613076626213167</v>
      </c>
      <c r="G16" s="58">
        <f>SUM(GASMES!X16)</f>
        <v>243088.03</v>
      </c>
      <c r="H16" s="36">
        <f t="shared" si="0"/>
        <v>99.68747565230858</v>
      </c>
      <c r="I16" s="41"/>
      <c r="J16" s="36">
        <f t="shared" si="1"/>
        <v>0</v>
      </c>
      <c r="K16" s="37">
        <f t="shared" si="2"/>
        <v>243088.03</v>
      </c>
      <c r="L16" s="36">
        <f t="shared" si="3"/>
        <v>99.68747565230858</v>
      </c>
      <c r="M16" s="25">
        <f t="shared" si="4"/>
        <v>762.0909999999858</v>
      </c>
    </row>
    <row r="17" spans="1:13" ht="12.75">
      <c r="A17" s="30" t="s">
        <v>36</v>
      </c>
      <c r="B17" s="32" t="s">
        <v>37</v>
      </c>
      <c r="C17" s="42">
        <v>329781</v>
      </c>
      <c r="D17" s="58">
        <f>SUM(GASMES!W17)</f>
        <v>-142385.776</v>
      </c>
      <c r="E17" s="57">
        <f t="shared" si="5"/>
        <v>187395.224</v>
      </c>
      <c r="F17" s="36">
        <f t="shared" si="6"/>
        <v>0.20081108743775475</v>
      </c>
      <c r="G17" s="58">
        <f>SUM(GASMES!X17)</f>
        <v>170083.3</v>
      </c>
      <c r="H17" s="36">
        <f t="shared" si="0"/>
        <v>90.76181151767241</v>
      </c>
      <c r="I17" s="41"/>
      <c r="J17" s="36">
        <f t="shared" si="1"/>
        <v>0</v>
      </c>
      <c r="K17" s="37">
        <f t="shared" si="2"/>
        <v>170083.3</v>
      </c>
      <c r="L17" s="36">
        <f t="shared" si="3"/>
        <v>90.76181151767241</v>
      </c>
      <c r="M17" s="25">
        <f t="shared" si="4"/>
        <v>17311.924</v>
      </c>
    </row>
    <row r="18" spans="1:13" ht="12.75">
      <c r="A18" s="30" t="s">
        <v>38</v>
      </c>
      <c r="B18" s="32" t="s">
        <v>39</v>
      </c>
      <c r="C18" s="42">
        <f>SUM(C19:C20)</f>
        <v>50000</v>
      </c>
      <c r="D18" s="58">
        <f>SUM(GASMES!W18)</f>
        <v>-20000</v>
      </c>
      <c r="E18" s="57">
        <f t="shared" si="5"/>
        <v>30000</v>
      </c>
      <c r="F18" s="36">
        <f t="shared" si="6"/>
        <v>0.032147738317667277</v>
      </c>
      <c r="G18" s="58">
        <f>SUM(GASMES!X18)</f>
        <v>9449.8</v>
      </c>
      <c r="H18" s="36">
        <f t="shared" si="0"/>
        <v>31.49933333333333</v>
      </c>
      <c r="I18" s="41">
        <f>SUM(I19:I20)</f>
        <v>19106.5</v>
      </c>
      <c r="J18" s="36">
        <f t="shared" si="1"/>
        <v>63.68833333333333</v>
      </c>
      <c r="K18" s="37">
        <f t="shared" si="2"/>
        <v>28556.3</v>
      </c>
      <c r="L18" s="36">
        <f t="shared" si="3"/>
        <v>95.18766666666666</v>
      </c>
      <c r="M18" s="25">
        <f t="shared" si="4"/>
        <v>1443.7000000000007</v>
      </c>
    </row>
    <row r="19" spans="1:13" ht="12.75">
      <c r="A19" s="30" t="s">
        <v>40</v>
      </c>
      <c r="B19" s="32" t="s">
        <v>41</v>
      </c>
      <c r="C19" s="42">
        <v>50000</v>
      </c>
      <c r="D19" s="58">
        <f>SUM(GASMES!W19)</f>
        <v>-20000</v>
      </c>
      <c r="E19" s="57">
        <f t="shared" si="5"/>
        <v>30000</v>
      </c>
      <c r="F19" s="36">
        <f t="shared" si="6"/>
        <v>0.032147738317667277</v>
      </c>
      <c r="G19" s="58">
        <f>SUM(GASMES!X19)</f>
        <v>9449.8</v>
      </c>
      <c r="H19" s="36">
        <f t="shared" si="0"/>
        <v>31.49933333333333</v>
      </c>
      <c r="I19" s="41">
        <v>19106.5</v>
      </c>
      <c r="J19" s="36">
        <f t="shared" si="1"/>
        <v>63.68833333333333</v>
      </c>
      <c r="K19" s="37">
        <f t="shared" si="2"/>
        <v>28556.3</v>
      </c>
      <c r="L19" s="36">
        <f t="shared" si="3"/>
        <v>95.18766666666666</v>
      </c>
      <c r="M19" s="25">
        <f t="shared" si="4"/>
        <v>1443.7000000000007</v>
      </c>
    </row>
    <row r="20" spans="1:13" ht="12.75" hidden="1">
      <c r="A20" s="30" t="s">
        <v>42</v>
      </c>
      <c r="B20" s="32" t="s">
        <v>43</v>
      </c>
      <c r="C20" s="42"/>
      <c r="D20" s="58">
        <f>SUM(GASMES!W20)</f>
        <v>0</v>
      </c>
      <c r="E20" s="57">
        <f t="shared" si="5"/>
        <v>0</v>
      </c>
      <c r="F20" s="36">
        <f t="shared" si="6"/>
        <v>0</v>
      </c>
      <c r="G20" s="58">
        <f>SUM(GASMES!X20)</f>
        <v>0</v>
      </c>
      <c r="H20" s="36">
        <f t="shared" si="0"/>
        <v>0</v>
      </c>
      <c r="I20" s="41"/>
      <c r="J20" s="36">
        <f t="shared" si="1"/>
        <v>0</v>
      </c>
      <c r="K20" s="37">
        <f t="shared" si="2"/>
        <v>0</v>
      </c>
      <c r="L20" s="36">
        <f t="shared" si="3"/>
        <v>0</v>
      </c>
      <c r="M20" s="25">
        <f t="shared" si="4"/>
        <v>0</v>
      </c>
    </row>
    <row r="21" spans="1:13" ht="12.75">
      <c r="A21" s="30" t="s">
        <v>44</v>
      </c>
      <c r="B21" s="32" t="s">
        <v>45</v>
      </c>
      <c r="C21" s="42">
        <v>100000</v>
      </c>
      <c r="D21" s="58">
        <f>SUM(GASMES!W21)</f>
        <v>100000</v>
      </c>
      <c r="E21" s="57">
        <f t="shared" si="5"/>
        <v>200000</v>
      </c>
      <c r="F21" s="36">
        <f t="shared" si="6"/>
        <v>0.21431825545111519</v>
      </c>
      <c r="G21" s="58">
        <f>SUM(GASMES!X21)</f>
        <v>109294.8</v>
      </c>
      <c r="H21" s="36">
        <f t="shared" si="0"/>
        <v>54.647400000000005</v>
      </c>
      <c r="I21" s="41">
        <v>82230</v>
      </c>
      <c r="J21" s="36">
        <f t="shared" si="1"/>
        <v>41.115</v>
      </c>
      <c r="K21" s="37">
        <f t="shared" si="2"/>
        <v>191524.8</v>
      </c>
      <c r="L21" s="36">
        <f t="shared" si="3"/>
        <v>95.76239999999999</v>
      </c>
      <c r="M21" s="25">
        <f t="shared" si="4"/>
        <v>8475.200000000012</v>
      </c>
    </row>
    <row r="22" spans="1:13" ht="12.75" hidden="1">
      <c r="A22" s="30" t="s">
        <v>46</v>
      </c>
      <c r="B22" s="32" t="s">
        <v>47</v>
      </c>
      <c r="C22" s="42"/>
      <c r="D22" s="58">
        <f>SUM(GASMES!W22)</f>
        <v>-471558.637</v>
      </c>
      <c r="E22" s="57">
        <f t="shared" si="5"/>
        <v>-471558.637</v>
      </c>
      <c r="F22" s="36">
        <f t="shared" si="6"/>
        <v>-0.5053181221237284</v>
      </c>
      <c r="G22" s="58">
        <f>SUM(GASMES!X22)</f>
        <v>2216421.5</v>
      </c>
      <c r="H22" s="36">
        <f t="shared" si="0"/>
        <v>-470.02033810696594</v>
      </c>
      <c r="I22" s="41"/>
      <c r="J22" s="36">
        <f t="shared" si="1"/>
        <v>0</v>
      </c>
      <c r="K22" s="37">
        <f t="shared" si="2"/>
        <v>2216421.5</v>
      </c>
      <c r="L22" s="36">
        <f t="shared" si="3"/>
        <v>-470.02033810696594</v>
      </c>
      <c r="M22" s="25">
        <f t="shared" si="4"/>
        <v>-2687980.137</v>
      </c>
    </row>
    <row r="23" spans="1:13" ht="12.75">
      <c r="A23" s="30" t="s">
        <v>48</v>
      </c>
      <c r="B23" s="32" t="s">
        <v>49</v>
      </c>
      <c r="C23" s="42">
        <v>2691931</v>
      </c>
      <c r="D23" s="58">
        <f>SUM(GASMES!W23)</f>
        <v>0</v>
      </c>
      <c r="E23" s="57">
        <f t="shared" si="5"/>
        <v>2691931</v>
      </c>
      <c r="F23" s="36">
        <f t="shared" si="6"/>
        <v>2.8846497785738796</v>
      </c>
      <c r="G23" s="58">
        <f>SUM(GASMES!X23)</f>
        <v>0</v>
      </c>
      <c r="H23" s="36">
        <f aca="true" t="shared" si="7" ref="H23:H38">IF(OR(G23=0,E23=0),0,G23/E23)*100</f>
        <v>0</v>
      </c>
      <c r="I23" s="41"/>
      <c r="J23" s="36">
        <f aca="true" t="shared" si="8" ref="J23:J38">IF(OR(I23=0,E23=0),0,I23/E23)*100</f>
        <v>0</v>
      </c>
      <c r="K23" s="37">
        <f aca="true" t="shared" si="9" ref="K23:K38">SUM(G23+I23)</f>
        <v>0</v>
      </c>
      <c r="L23" s="36">
        <f aca="true" t="shared" si="10" ref="L23:L38">IF(OR(K23=0,E23=0),0,K23/E23)*100</f>
        <v>0</v>
      </c>
      <c r="M23" s="25">
        <f aca="true" t="shared" si="11" ref="M23:M38">SUM(E23-K23)</f>
        <v>2691931</v>
      </c>
    </row>
    <row r="24" spans="1:13" ht="12.75">
      <c r="A24" s="30" t="s">
        <v>50</v>
      </c>
      <c r="B24" s="32" t="s">
        <v>51</v>
      </c>
      <c r="C24" s="42">
        <v>2311470</v>
      </c>
      <c r="D24" s="58">
        <f>SUM(GASMES!W24)</f>
        <v>-272248.766</v>
      </c>
      <c r="E24" s="57">
        <f t="shared" si="5"/>
        <v>2039221.234</v>
      </c>
      <c r="F24" s="36">
        <f t="shared" si="6"/>
        <v>2.1852116867487514</v>
      </c>
      <c r="G24" s="58">
        <f>SUM(GASMES!X24)</f>
        <v>2029165.6</v>
      </c>
      <c r="H24" s="36">
        <f t="shared" si="7"/>
        <v>99.50688852036542</v>
      </c>
      <c r="I24" s="41"/>
      <c r="J24" s="36">
        <f t="shared" si="8"/>
        <v>0</v>
      </c>
      <c r="K24" s="37">
        <f t="shared" si="9"/>
        <v>2029165.6</v>
      </c>
      <c r="L24" s="36">
        <f t="shared" si="10"/>
        <v>99.50688852036542</v>
      </c>
      <c r="M24" s="25">
        <f t="shared" si="11"/>
        <v>10055.633999999845</v>
      </c>
    </row>
    <row r="25" spans="1:13" ht="12.75">
      <c r="A25" s="30" t="s">
        <v>52</v>
      </c>
      <c r="B25" s="32" t="s">
        <v>53</v>
      </c>
      <c r="C25" s="42">
        <v>1630162</v>
      </c>
      <c r="D25" s="58">
        <f>SUM(GASMES!W25)</f>
        <v>25251.231</v>
      </c>
      <c r="E25" s="57">
        <f t="shared" si="5"/>
        <v>1655413.231</v>
      </c>
      <c r="F25" s="36">
        <f t="shared" si="6"/>
        <v>1.7739263785930697</v>
      </c>
      <c r="G25" s="58">
        <f>SUM(GASMES!X25)</f>
        <v>1564545.6</v>
      </c>
      <c r="H25" s="36">
        <f t="shared" si="7"/>
        <v>94.51087925972969</v>
      </c>
      <c r="I25" s="41"/>
      <c r="J25" s="36">
        <f t="shared" si="8"/>
        <v>0</v>
      </c>
      <c r="K25" s="37">
        <f t="shared" si="9"/>
        <v>1564545.6</v>
      </c>
      <c r="L25" s="36">
        <f t="shared" si="10"/>
        <v>94.51087925972969</v>
      </c>
      <c r="M25" s="25">
        <f t="shared" si="11"/>
        <v>90867.63099999982</v>
      </c>
    </row>
    <row r="26" spans="1:13" ht="12.75">
      <c r="A26" s="30" t="s">
        <v>54</v>
      </c>
      <c r="B26" s="32" t="s">
        <v>55</v>
      </c>
      <c r="C26" s="42">
        <v>2888959</v>
      </c>
      <c r="D26" s="58">
        <f>SUM(GASMES!W26)</f>
        <v>-537367.815</v>
      </c>
      <c r="E26" s="57">
        <f aca="true" t="shared" si="12" ref="E26:E41">SUM(C26+D26)</f>
        <v>2351591.185</v>
      </c>
      <c r="F26" s="36">
        <f aca="true" t="shared" si="13" ref="F26:F41">IF(OR(E26=0,E$391=0),0,E26/E$391)*100</f>
        <v>2.519944601517103</v>
      </c>
      <c r="G26" s="58">
        <f>SUM(GASMES!X26)</f>
        <v>2327149.8</v>
      </c>
      <c r="H26" s="36">
        <f t="shared" si="7"/>
        <v>98.9606448112281</v>
      </c>
      <c r="I26" s="41"/>
      <c r="J26" s="36">
        <f t="shared" si="8"/>
        <v>0</v>
      </c>
      <c r="K26" s="37">
        <f t="shared" si="9"/>
        <v>2327149.8</v>
      </c>
      <c r="L26" s="36">
        <f t="shared" si="10"/>
        <v>98.9606448112281</v>
      </c>
      <c r="M26" s="25">
        <f t="shared" si="11"/>
        <v>24441.385000000242</v>
      </c>
    </row>
    <row r="27" spans="1:13" ht="12.75">
      <c r="A27" s="30" t="s">
        <v>56</v>
      </c>
      <c r="B27" s="32" t="s">
        <v>57</v>
      </c>
      <c r="C27" s="42">
        <v>369793</v>
      </c>
      <c r="D27" s="58">
        <f>SUM(GASMES!W27)</f>
        <v>95633.826</v>
      </c>
      <c r="E27" s="57">
        <f t="shared" si="12"/>
        <v>465426.826</v>
      </c>
      <c r="F27" s="36">
        <f t="shared" si="13"/>
        <v>0.4987473269423487</v>
      </c>
      <c r="G27" s="58">
        <f>SUM(GASMES!X27)</f>
        <v>463482.7</v>
      </c>
      <c r="H27" s="36">
        <f t="shared" si="7"/>
        <v>99.58229180369591</v>
      </c>
      <c r="I27" s="41"/>
      <c r="J27" s="36">
        <f t="shared" si="8"/>
        <v>0</v>
      </c>
      <c r="K27" s="37">
        <f t="shared" si="9"/>
        <v>463482.7</v>
      </c>
      <c r="L27" s="36">
        <f t="shared" si="10"/>
        <v>99.58229180369591</v>
      </c>
      <c r="M27" s="25">
        <f t="shared" si="11"/>
        <v>1944.1259999999893</v>
      </c>
    </row>
    <row r="28" spans="1:13" ht="12.75">
      <c r="A28" s="30" t="s">
        <v>58</v>
      </c>
      <c r="B28" s="32" t="s">
        <v>59</v>
      </c>
      <c r="C28" s="42">
        <v>7770</v>
      </c>
      <c r="D28" s="58">
        <f>SUM(GASMES!W28)</f>
        <v>1169.013</v>
      </c>
      <c r="E28" s="57">
        <f t="shared" si="12"/>
        <v>8939.012999999999</v>
      </c>
      <c r="F28" s="36">
        <f t="shared" si="13"/>
        <v>0.009578968358074197</v>
      </c>
      <c r="G28" s="58">
        <f>SUM(GASMES!X28)</f>
        <v>8382.1</v>
      </c>
      <c r="H28" s="36">
        <f t="shared" si="7"/>
        <v>93.76986027428309</v>
      </c>
      <c r="I28" s="41"/>
      <c r="J28" s="36">
        <f t="shared" si="8"/>
        <v>0</v>
      </c>
      <c r="K28" s="37">
        <f t="shared" si="9"/>
        <v>8382.1</v>
      </c>
      <c r="L28" s="36">
        <f t="shared" si="10"/>
        <v>93.76986027428309</v>
      </c>
      <c r="M28" s="25">
        <f t="shared" si="11"/>
        <v>556.9129999999986</v>
      </c>
    </row>
    <row r="29" spans="1:13" ht="12.75">
      <c r="A29" s="30" t="s">
        <v>60</v>
      </c>
      <c r="B29" s="32" t="s">
        <v>61</v>
      </c>
      <c r="C29" s="42">
        <v>204994</v>
      </c>
      <c r="D29" s="58">
        <f>SUM(GASMES!W29)</f>
        <v>96840.452</v>
      </c>
      <c r="E29" s="57">
        <f t="shared" si="12"/>
        <v>301834.452</v>
      </c>
      <c r="F29" s="36">
        <f t="shared" si="13"/>
        <v>0.32344316593841677</v>
      </c>
      <c r="G29" s="58">
        <f>SUM(GASMES!X29)</f>
        <v>297415.4</v>
      </c>
      <c r="H29" s="36">
        <f t="shared" si="7"/>
        <v>98.53593518873718</v>
      </c>
      <c r="I29" s="41"/>
      <c r="J29" s="36">
        <f t="shared" si="8"/>
        <v>0</v>
      </c>
      <c r="K29" s="37">
        <f t="shared" si="9"/>
        <v>297415.4</v>
      </c>
      <c r="L29" s="36">
        <f t="shared" si="10"/>
        <v>98.53593518873718</v>
      </c>
      <c r="M29" s="25">
        <f t="shared" si="11"/>
        <v>4419.051999999967</v>
      </c>
    </row>
    <row r="30" spans="1:13" ht="12.75">
      <c r="A30" s="30" t="s">
        <v>62</v>
      </c>
      <c r="B30" s="32" t="s">
        <v>63</v>
      </c>
      <c r="C30" s="42">
        <v>120</v>
      </c>
      <c r="D30" s="58">
        <f>SUM(GASMES!W30)</f>
        <v>18.054</v>
      </c>
      <c r="E30" s="57">
        <f t="shared" si="12"/>
        <v>138.054</v>
      </c>
      <c r="F30" s="36">
        <f t="shared" si="13"/>
        <v>0.00014793746219024127</v>
      </c>
      <c r="G30" s="58">
        <f>SUM(GASMES!X30)</f>
        <v>38.1</v>
      </c>
      <c r="H30" s="36">
        <f t="shared" si="7"/>
        <v>27.597896475292277</v>
      </c>
      <c r="I30" s="41"/>
      <c r="J30" s="36">
        <f t="shared" si="8"/>
        <v>0</v>
      </c>
      <c r="K30" s="37">
        <f t="shared" si="9"/>
        <v>38.1</v>
      </c>
      <c r="L30" s="36">
        <f t="shared" si="10"/>
        <v>27.597896475292277</v>
      </c>
      <c r="M30" s="25">
        <f t="shared" si="11"/>
        <v>99.95400000000001</v>
      </c>
    </row>
    <row r="31" spans="1:13" ht="12.75">
      <c r="A31" s="30" t="s">
        <v>64</v>
      </c>
      <c r="B31" s="32" t="s">
        <v>65</v>
      </c>
      <c r="C31" s="42">
        <v>100</v>
      </c>
      <c r="D31" s="58">
        <f>SUM(GASMES!W31)</f>
        <v>0</v>
      </c>
      <c r="E31" s="57">
        <f t="shared" si="12"/>
        <v>100</v>
      </c>
      <c r="F31" s="36">
        <f t="shared" si="13"/>
        <v>0.0001071591277255576</v>
      </c>
      <c r="G31" s="58">
        <f>SUM(GASMES!X31)</f>
        <v>37</v>
      </c>
      <c r="H31" s="36">
        <f t="shared" si="7"/>
        <v>37</v>
      </c>
      <c r="I31" s="41">
        <f>SUM(I32:I38)</f>
        <v>0</v>
      </c>
      <c r="J31" s="36">
        <f t="shared" si="8"/>
        <v>0</v>
      </c>
      <c r="K31" s="37">
        <f t="shared" si="9"/>
        <v>37</v>
      </c>
      <c r="L31" s="36">
        <f t="shared" si="10"/>
        <v>37</v>
      </c>
      <c r="M31" s="25">
        <f t="shared" si="11"/>
        <v>63</v>
      </c>
    </row>
    <row r="32" spans="1:13" ht="12.75" hidden="1">
      <c r="A32" s="30" t="s">
        <v>66</v>
      </c>
      <c r="B32" s="32" t="s">
        <v>67</v>
      </c>
      <c r="C32" s="42"/>
      <c r="D32" s="58">
        <f>SUM(GASMES!W32)</f>
        <v>0</v>
      </c>
      <c r="E32" s="57">
        <f t="shared" si="12"/>
        <v>0</v>
      </c>
      <c r="F32" s="36">
        <f t="shared" si="13"/>
        <v>0</v>
      </c>
      <c r="G32" s="58">
        <f>SUM(GASMES!X32)</f>
        <v>37</v>
      </c>
      <c r="H32" s="36">
        <f t="shared" si="7"/>
        <v>0</v>
      </c>
      <c r="I32" s="41"/>
      <c r="J32" s="36">
        <f t="shared" si="8"/>
        <v>0</v>
      </c>
      <c r="K32" s="37">
        <f t="shared" si="9"/>
        <v>37</v>
      </c>
      <c r="L32" s="36">
        <f t="shared" si="10"/>
        <v>0</v>
      </c>
      <c r="M32" s="25">
        <f t="shared" si="11"/>
        <v>-37</v>
      </c>
    </row>
    <row r="33" spans="1:13" ht="12.75">
      <c r="A33" s="30" t="s">
        <v>68</v>
      </c>
      <c r="B33" s="32" t="s">
        <v>69</v>
      </c>
      <c r="C33" s="42">
        <v>100</v>
      </c>
      <c r="D33" s="58">
        <f>SUM(GASMES!W33)</f>
        <v>0</v>
      </c>
      <c r="E33" s="57">
        <f t="shared" si="12"/>
        <v>100</v>
      </c>
      <c r="F33" s="36">
        <f t="shared" si="13"/>
        <v>0.0001071591277255576</v>
      </c>
      <c r="G33" s="58">
        <f>SUM(GASMES!X33)</f>
        <v>0</v>
      </c>
      <c r="H33" s="36">
        <f t="shared" si="7"/>
        <v>0</v>
      </c>
      <c r="I33" s="41"/>
      <c r="J33" s="36">
        <f t="shared" si="8"/>
        <v>0</v>
      </c>
      <c r="K33" s="37">
        <f t="shared" si="9"/>
        <v>0</v>
      </c>
      <c r="L33" s="36">
        <f t="shared" si="10"/>
        <v>0</v>
      </c>
      <c r="M33" s="25">
        <f t="shared" si="11"/>
        <v>100</v>
      </c>
    </row>
    <row r="34" spans="1:13" ht="12.75" hidden="1">
      <c r="A34" s="30" t="s">
        <v>70</v>
      </c>
      <c r="B34" s="32" t="s">
        <v>71</v>
      </c>
      <c r="C34" s="42"/>
      <c r="D34" s="58">
        <f>SUM(GASMES!W34)</f>
        <v>0</v>
      </c>
      <c r="E34" s="57">
        <f t="shared" si="12"/>
        <v>0</v>
      </c>
      <c r="F34" s="36">
        <f t="shared" si="13"/>
        <v>0</v>
      </c>
      <c r="G34" s="58">
        <f>SUM(GASMES!X34)</f>
        <v>0</v>
      </c>
      <c r="H34" s="36">
        <f t="shared" si="7"/>
        <v>0</v>
      </c>
      <c r="I34" s="41"/>
      <c r="J34" s="36">
        <f t="shared" si="8"/>
        <v>0</v>
      </c>
      <c r="K34" s="37">
        <f t="shared" si="9"/>
        <v>0</v>
      </c>
      <c r="L34" s="36">
        <f t="shared" si="10"/>
        <v>0</v>
      </c>
      <c r="M34" s="25">
        <f t="shared" si="11"/>
        <v>0</v>
      </c>
    </row>
    <row r="35" spans="1:13" ht="12.75" hidden="1">
      <c r="A35" s="30" t="s">
        <v>72</v>
      </c>
      <c r="B35" s="32" t="s">
        <v>73</v>
      </c>
      <c r="C35" s="42"/>
      <c r="D35" s="58">
        <f>SUM(GASMES!W35)</f>
        <v>0</v>
      </c>
      <c r="E35" s="57">
        <f t="shared" si="12"/>
        <v>0</v>
      </c>
      <c r="F35" s="36">
        <f t="shared" si="13"/>
        <v>0</v>
      </c>
      <c r="G35" s="58">
        <f>SUM(GASMES!X35)</f>
        <v>0</v>
      </c>
      <c r="H35" s="36">
        <f t="shared" si="7"/>
        <v>0</v>
      </c>
      <c r="I35" s="41"/>
      <c r="J35" s="36">
        <f t="shared" si="8"/>
        <v>0</v>
      </c>
      <c r="K35" s="37">
        <f t="shared" si="9"/>
        <v>0</v>
      </c>
      <c r="L35" s="36">
        <f t="shared" si="10"/>
        <v>0</v>
      </c>
      <c r="M35" s="25">
        <f t="shared" si="11"/>
        <v>0</v>
      </c>
    </row>
    <row r="36" spans="1:13" ht="12.75" hidden="1">
      <c r="A36" s="30" t="s">
        <v>74</v>
      </c>
      <c r="B36" s="32" t="s">
        <v>75</v>
      </c>
      <c r="C36" s="42"/>
      <c r="D36" s="58">
        <f>SUM(GASMES!W36)</f>
        <v>0</v>
      </c>
      <c r="E36" s="57">
        <f t="shared" si="12"/>
        <v>0</v>
      </c>
      <c r="F36" s="36">
        <f t="shared" si="13"/>
        <v>0</v>
      </c>
      <c r="G36" s="58">
        <f>SUM(GASMES!X36)</f>
        <v>0</v>
      </c>
      <c r="H36" s="36">
        <f t="shared" si="7"/>
        <v>0</v>
      </c>
      <c r="I36" s="41"/>
      <c r="J36" s="36">
        <f t="shared" si="8"/>
        <v>0</v>
      </c>
      <c r="K36" s="37">
        <f t="shared" si="9"/>
        <v>0</v>
      </c>
      <c r="L36" s="36">
        <f t="shared" si="10"/>
        <v>0</v>
      </c>
      <c r="M36" s="25">
        <f t="shared" si="11"/>
        <v>0</v>
      </c>
    </row>
    <row r="37" spans="1:13" ht="12.75" hidden="1">
      <c r="A37" s="30" t="s">
        <v>76</v>
      </c>
      <c r="B37" s="32" t="s">
        <v>37</v>
      </c>
      <c r="C37" s="42"/>
      <c r="D37" s="58">
        <f>SUM(GASMES!W37)</f>
        <v>0</v>
      </c>
      <c r="E37" s="57">
        <f t="shared" si="12"/>
        <v>0</v>
      </c>
      <c r="F37" s="36">
        <f t="shared" si="13"/>
        <v>0</v>
      </c>
      <c r="G37" s="58">
        <f>SUM(GASMES!X37)</f>
        <v>0</v>
      </c>
      <c r="H37" s="36">
        <f t="shared" si="7"/>
        <v>0</v>
      </c>
      <c r="I37" s="41"/>
      <c r="J37" s="36">
        <f t="shared" si="8"/>
        <v>0</v>
      </c>
      <c r="K37" s="37">
        <f t="shared" si="9"/>
        <v>0</v>
      </c>
      <c r="L37" s="36">
        <f t="shared" si="10"/>
        <v>0</v>
      </c>
      <c r="M37" s="25">
        <f t="shared" si="11"/>
        <v>0</v>
      </c>
    </row>
    <row r="38" spans="1:13" ht="12.75" hidden="1">
      <c r="A38" s="30" t="s">
        <v>77</v>
      </c>
      <c r="B38" s="32" t="s">
        <v>78</v>
      </c>
      <c r="C38" s="42"/>
      <c r="D38" s="58">
        <f>SUM(GASMES!W38)</f>
        <v>0</v>
      </c>
      <c r="E38" s="57">
        <f t="shared" si="12"/>
        <v>0</v>
      </c>
      <c r="F38" s="36">
        <f t="shared" si="13"/>
        <v>0</v>
      </c>
      <c r="G38" s="58">
        <f>SUM(GASMES!X38)</f>
        <v>0</v>
      </c>
      <c r="H38" s="36">
        <f t="shared" si="7"/>
        <v>0</v>
      </c>
      <c r="I38" s="41"/>
      <c r="J38" s="36">
        <f t="shared" si="8"/>
        <v>0</v>
      </c>
      <c r="K38" s="37">
        <f t="shared" si="9"/>
        <v>0</v>
      </c>
      <c r="L38" s="36">
        <f t="shared" si="10"/>
        <v>0</v>
      </c>
      <c r="M38" s="25">
        <f t="shared" si="11"/>
        <v>0</v>
      </c>
    </row>
    <row r="39" spans="1:13" ht="12.75">
      <c r="A39" s="30" t="s">
        <v>79</v>
      </c>
      <c r="B39" s="32" t="s">
        <v>80</v>
      </c>
      <c r="C39" s="42">
        <v>200000</v>
      </c>
      <c r="D39" s="58">
        <f>SUM(GASMES!W39)</f>
        <v>-20000</v>
      </c>
      <c r="E39" s="57">
        <f t="shared" si="12"/>
        <v>180000</v>
      </c>
      <c r="F39" s="36">
        <f t="shared" si="13"/>
        <v>0.19288642990600366</v>
      </c>
      <c r="G39" s="58">
        <f>SUM(GASMES!X39)</f>
        <v>155849.7</v>
      </c>
      <c r="H39" s="36">
        <f aca="true" t="shared" si="14" ref="H39:H54">IF(OR(G39=0,E39=0),0,G39/E39)*100</f>
        <v>86.58316666666667</v>
      </c>
      <c r="I39" s="41"/>
      <c r="J39" s="36">
        <f aca="true" t="shared" si="15" ref="J39:J54">IF(OR(I39=0,E39=0),0,I39/E39)*100</f>
        <v>0</v>
      </c>
      <c r="K39" s="37">
        <f aca="true" t="shared" si="16" ref="K39:K54">SUM(G39+I39)</f>
        <v>155849.7</v>
      </c>
      <c r="L39" s="36">
        <f aca="true" t="shared" si="17" ref="L39:L54">IF(OR(K39=0,E39=0),0,K39/E39)*100</f>
        <v>86.58316666666667</v>
      </c>
      <c r="M39" s="25">
        <f aca="true" t="shared" si="18" ref="M39:M54">SUM(E39-K39)</f>
        <v>24150.29999999999</v>
      </c>
    </row>
    <row r="40" spans="1:13" ht="12.75">
      <c r="A40" s="30" t="s">
        <v>81</v>
      </c>
      <c r="B40" s="32" t="s">
        <v>82</v>
      </c>
      <c r="C40" s="42">
        <v>765598</v>
      </c>
      <c r="D40" s="58">
        <f>SUM(GASMES!W40)</f>
        <v>540181.059</v>
      </c>
      <c r="E40" s="57">
        <f t="shared" si="12"/>
        <v>1305779.059</v>
      </c>
      <c r="F40" s="36">
        <f t="shared" si="13"/>
        <v>1.3992614496473939</v>
      </c>
      <c r="G40" s="58">
        <f>SUM(GASMES!X40)</f>
        <v>1304171.8</v>
      </c>
      <c r="H40" s="36">
        <f t="shared" si="14"/>
        <v>99.87691187196471</v>
      </c>
      <c r="I40" s="41"/>
      <c r="J40" s="36">
        <f t="shared" si="15"/>
        <v>0</v>
      </c>
      <c r="K40" s="37">
        <f t="shared" si="16"/>
        <v>1304171.8</v>
      </c>
      <c r="L40" s="36">
        <f t="shared" si="17"/>
        <v>99.87691187196471</v>
      </c>
      <c r="M40" s="25">
        <f t="shared" si="18"/>
        <v>1607.2589999998454</v>
      </c>
    </row>
    <row r="41" spans="1:13" ht="12.75">
      <c r="A41" s="30" t="s">
        <v>83</v>
      </c>
      <c r="B41" s="32" t="s">
        <v>84</v>
      </c>
      <c r="C41" s="42"/>
      <c r="D41" s="58">
        <f>SUM(GASMES!W41)</f>
        <v>47000</v>
      </c>
      <c r="E41" s="57">
        <f t="shared" si="12"/>
        <v>47000</v>
      </c>
      <c r="F41" s="36">
        <f t="shared" si="13"/>
        <v>0.05036479003101207</v>
      </c>
      <c r="G41" s="58">
        <f>SUM(GASMES!X41)</f>
        <v>40387.9</v>
      </c>
      <c r="H41" s="36">
        <f t="shared" si="14"/>
        <v>85.93170212765958</v>
      </c>
      <c r="I41" s="41">
        <v>6306.1</v>
      </c>
      <c r="J41" s="36">
        <f t="shared" si="15"/>
        <v>13.417234042553192</v>
      </c>
      <c r="K41" s="37">
        <f t="shared" si="16"/>
        <v>46694</v>
      </c>
      <c r="L41" s="36">
        <f t="shared" si="17"/>
        <v>99.34893617021277</v>
      </c>
      <c r="M41" s="25">
        <f t="shared" si="18"/>
        <v>306</v>
      </c>
    </row>
    <row r="42" spans="1:13" ht="12.75">
      <c r="A42" s="30" t="s">
        <v>85</v>
      </c>
      <c r="B42" s="32" t="s">
        <v>86</v>
      </c>
      <c r="C42" s="42">
        <v>4622239</v>
      </c>
      <c r="D42" s="58">
        <f>SUM(GASMES!W42)</f>
        <v>-4622238.983</v>
      </c>
      <c r="E42" s="57">
        <f aca="true" t="shared" si="19" ref="E42:E57">SUM(C42+D42)</f>
        <v>0.01699999999254942</v>
      </c>
      <c r="F42" s="36">
        <f aca="true" t="shared" si="20" ref="F42:F57">IF(OR(E42=0,E$391=0),0,E42/E$391)*100</f>
        <v>1.8217051705360814E-08</v>
      </c>
      <c r="G42" s="58">
        <f>SUM(GASMES!X42)</f>
        <v>0</v>
      </c>
      <c r="H42" s="36">
        <f t="shared" si="14"/>
        <v>0</v>
      </c>
      <c r="I42" s="41"/>
      <c r="J42" s="36">
        <f t="shared" si="15"/>
        <v>0</v>
      </c>
      <c r="K42" s="37">
        <f t="shared" si="16"/>
        <v>0</v>
      </c>
      <c r="L42" s="36">
        <f t="shared" si="17"/>
        <v>0</v>
      </c>
      <c r="M42" s="25">
        <f t="shared" si="18"/>
        <v>0.01699999999254942</v>
      </c>
    </row>
    <row r="43" spans="1:13" ht="12.75">
      <c r="A43" s="30" t="s">
        <v>87</v>
      </c>
      <c r="B43" s="32" t="s">
        <v>88</v>
      </c>
      <c r="C43" s="42">
        <f>SUM(C44:C45)</f>
        <v>26000</v>
      </c>
      <c r="D43" s="58">
        <f>SUM(GASMES!W43)</f>
        <v>-11000</v>
      </c>
      <c r="E43" s="57">
        <f t="shared" si="19"/>
        <v>15000</v>
      </c>
      <c r="F43" s="36">
        <f t="shared" si="20"/>
        <v>0.016073869158833638</v>
      </c>
      <c r="G43" s="58">
        <f>SUM(GASMES!X43)</f>
        <v>7439.6</v>
      </c>
      <c r="H43" s="36">
        <f t="shared" si="14"/>
        <v>49.59733333333334</v>
      </c>
      <c r="I43" s="41">
        <f>SUM(I44:I45)</f>
        <v>0</v>
      </c>
      <c r="J43" s="36">
        <f t="shared" si="15"/>
        <v>0</v>
      </c>
      <c r="K43" s="37">
        <f t="shared" si="16"/>
        <v>7439.6</v>
      </c>
      <c r="L43" s="36">
        <f t="shared" si="17"/>
        <v>49.59733333333334</v>
      </c>
      <c r="M43" s="25">
        <f t="shared" si="18"/>
        <v>7560.4</v>
      </c>
    </row>
    <row r="44" spans="1:13" ht="12.75">
      <c r="A44" s="30" t="s">
        <v>89</v>
      </c>
      <c r="B44" s="32" t="s">
        <v>90</v>
      </c>
      <c r="C44" s="42">
        <v>26000</v>
      </c>
      <c r="D44" s="58">
        <f>SUM(GASMES!W44)</f>
        <v>-11000</v>
      </c>
      <c r="E44" s="57">
        <f t="shared" si="19"/>
        <v>15000</v>
      </c>
      <c r="F44" s="36">
        <f t="shared" si="20"/>
        <v>0.016073869158833638</v>
      </c>
      <c r="G44" s="58">
        <f>SUM(GASMES!X44)</f>
        <v>7439.6</v>
      </c>
      <c r="H44" s="36">
        <f t="shared" si="14"/>
        <v>49.59733333333334</v>
      </c>
      <c r="I44" s="41"/>
      <c r="J44" s="36">
        <f t="shared" si="15"/>
        <v>0</v>
      </c>
      <c r="K44" s="37">
        <f t="shared" si="16"/>
        <v>7439.6</v>
      </c>
      <c r="L44" s="36">
        <f t="shared" si="17"/>
        <v>49.59733333333334</v>
      </c>
      <c r="M44" s="25">
        <f t="shared" si="18"/>
        <v>7560.4</v>
      </c>
    </row>
    <row r="45" spans="1:13" ht="12.75" hidden="1">
      <c r="A45" s="30" t="s">
        <v>91</v>
      </c>
      <c r="B45" s="32" t="s">
        <v>92</v>
      </c>
      <c r="C45" s="42"/>
      <c r="D45" s="58">
        <f>SUM(GASMES!W45)</f>
        <v>0</v>
      </c>
      <c r="E45" s="57">
        <f t="shared" si="19"/>
        <v>0</v>
      </c>
      <c r="F45" s="36">
        <f t="shared" si="20"/>
        <v>0</v>
      </c>
      <c r="G45" s="58">
        <f>SUM(GASMES!X45)</f>
        <v>0</v>
      </c>
      <c r="H45" s="36">
        <f t="shared" si="14"/>
        <v>0</v>
      </c>
      <c r="I45" s="41"/>
      <c r="J45" s="36">
        <f t="shared" si="15"/>
        <v>0</v>
      </c>
      <c r="K45" s="37">
        <f t="shared" si="16"/>
        <v>0</v>
      </c>
      <c r="L45" s="36">
        <f t="shared" si="17"/>
        <v>0</v>
      </c>
      <c r="M45" s="25">
        <f t="shared" si="18"/>
        <v>0</v>
      </c>
    </row>
    <row r="46" spans="1:13" ht="12.75" hidden="1">
      <c r="A46" s="30" t="s">
        <v>93</v>
      </c>
      <c r="B46" s="32" t="s">
        <v>94</v>
      </c>
      <c r="C46" s="42">
        <f>SUM(C47:C48)</f>
        <v>0</v>
      </c>
      <c r="D46" s="58">
        <f>SUM(GASMES!W46)</f>
        <v>0</v>
      </c>
      <c r="E46" s="57">
        <f t="shared" si="19"/>
        <v>0</v>
      </c>
      <c r="F46" s="36">
        <f t="shared" si="20"/>
        <v>0</v>
      </c>
      <c r="G46" s="58">
        <f>SUM(GASMES!X46)</f>
        <v>0</v>
      </c>
      <c r="H46" s="36">
        <f t="shared" si="14"/>
        <v>0</v>
      </c>
      <c r="I46" s="41">
        <f>SUM(I47:I48)</f>
        <v>0</v>
      </c>
      <c r="J46" s="36">
        <f t="shared" si="15"/>
        <v>0</v>
      </c>
      <c r="K46" s="37">
        <f t="shared" si="16"/>
        <v>0</v>
      </c>
      <c r="L46" s="36">
        <f t="shared" si="17"/>
        <v>0</v>
      </c>
      <c r="M46" s="25">
        <f t="shared" si="18"/>
        <v>0</v>
      </c>
    </row>
    <row r="47" spans="1:13" ht="12.75" hidden="1">
      <c r="A47" s="30" t="s">
        <v>95</v>
      </c>
      <c r="B47" s="32" t="s">
        <v>96</v>
      </c>
      <c r="C47" s="42"/>
      <c r="D47" s="58">
        <f>SUM(GASMES!W47)</f>
        <v>0</v>
      </c>
      <c r="E47" s="57">
        <f t="shared" si="19"/>
        <v>0</v>
      </c>
      <c r="F47" s="36">
        <f t="shared" si="20"/>
        <v>0</v>
      </c>
      <c r="G47" s="58">
        <f>SUM(GASMES!X47)</f>
        <v>0</v>
      </c>
      <c r="H47" s="36">
        <f t="shared" si="14"/>
        <v>0</v>
      </c>
      <c r="I47" s="41"/>
      <c r="J47" s="36">
        <f t="shared" si="15"/>
        <v>0</v>
      </c>
      <c r="K47" s="37">
        <f t="shared" si="16"/>
        <v>0</v>
      </c>
      <c r="L47" s="36">
        <f t="shared" si="17"/>
        <v>0</v>
      </c>
      <c r="M47" s="25">
        <f t="shared" si="18"/>
        <v>0</v>
      </c>
    </row>
    <row r="48" spans="1:13" ht="12.75" hidden="1">
      <c r="A48" s="30" t="s">
        <v>97</v>
      </c>
      <c r="B48" s="32" t="s">
        <v>98</v>
      </c>
      <c r="C48" s="42"/>
      <c r="D48" s="58">
        <f>SUM(GASMES!W48)</f>
        <v>0</v>
      </c>
      <c r="E48" s="57">
        <f t="shared" si="19"/>
        <v>0</v>
      </c>
      <c r="F48" s="36">
        <f t="shared" si="20"/>
        <v>0</v>
      </c>
      <c r="G48" s="58">
        <f>SUM(GASMES!X48)</f>
        <v>0</v>
      </c>
      <c r="H48" s="36">
        <f t="shared" si="14"/>
        <v>0</v>
      </c>
      <c r="I48" s="41"/>
      <c r="J48" s="36">
        <f t="shared" si="15"/>
        <v>0</v>
      </c>
      <c r="K48" s="37">
        <f t="shared" si="16"/>
        <v>0</v>
      </c>
      <c r="L48" s="36">
        <f t="shared" si="17"/>
        <v>0</v>
      </c>
      <c r="M48" s="25">
        <f t="shared" si="18"/>
        <v>0</v>
      </c>
    </row>
    <row r="49" spans="1:13" ht="12.75">
      <c r="A49" s="30" t="s">
        <v>99</v>
      </c>
      <c r="B49" s="32" t="s">
        <v>100</v>
      </c>
      <c r="C49" s="42">
        <f>SUM(C50:C57)</f>
        <v>18000</v>
      </c>
      <c r="D49" s="58">
        <f>SUM(GASMES!W49)</f>
        <v>-18000</v>
      </c>
      <c r="E49" s="57">
        <f t="shared" si="19"/>
        <v>0</v>
      </c>
      <c r="F49" s="36">
        <f t="shared" si="20"/>
        <v>0</v>
      </c>
      <c r="G49" s="58">
        <f>SUM(GASMES!X49)</f>
        <v>0</v>
      </c>
      <c r="H49" s="36">
        <f t="shared" si="14"/>
        <v>0</v>
      </c>
      <c r="I49" s="41">
        <f>SUM(I50:I57)</f>
        <v>0</v>
      </c>
      <c r="J49" s="36">
        <f t="shared" si="15"/>
        <v>0</v>
      </c>
      <c r="K49" s="37">
        <f t="shared" si="16"/>
        <v>0</v>
      </c>
      <c r="L49" s="36">
        <f t="shared" si="17"/>
        <v>0</v>
      </c>
      <c r="M49" s="25">
        <f t="shared" si="18"/>
        <v>0</v>
      </c>
    </row>
    <row r="50" spans="1:13" ht="12.75">
      <c r="A50" s="30" t="s">
        <v>101</v>
      </c>
      <c r="B50" s="32" t="s">
        <v>102</v>
      </c>
      <c r="C50" s="42">
        <v>18000</v>
      </c>
      <c r="D50" s="58">
        <f>SUM(GASMES!W50)</f>
        <v>-18000</v>
      </c>
      <c r="E50" s="57">
        <f t="shared" si="19"/>
        <v>0</v>
      </c>
      <c r="F50" s="36">
        <f t="shared" si="20"/>
        <v>0</v>
      </c>
      <c r="G50" s="58">
        <f>SUM(GASMES!X50)</f>
        <v>0</v>
      </c>
      <c r="H50" s="36">
        <f t="shared" si="14"/>
        <v>0</v>
      </c>
      <c r="I50" s="41"/>
      <c r="J50" s="36">
        <f t="shared" si="15"/>
        <v>0</v>
      </c>
      <c r="K50" s="37">
        <f t="shared" si="16"/>
        <v>0</v>
      </c>
      <c r="L50" s="36">
        <f t="shared" si="17"/>
        <v>0</v>
      </c>
      <c r="M50" s="25">
        <f t="shared" si="18"/>
        <v>0</v>
      </c>
    </row>
    <row r="51" spans="1:13" ht="12.75" hidden="1">
      <c r="A51" s="30" t="s">
        <v>103</v>
      </c>
      <c r="B51" s="32" t="s">
        <v>104</v>
      </c>
      <c r="C51" s="42"/>
      <c r="D51" s="58">
        <f>SUM(GASMES!W51)</f>
        <v>0</v>
      </c>
      <c r="E51" s="57">
        <f t="shared" si="19"/>
        <v>0</v>
      </c>
      <c r="F51" s="36">
        <f t="shared" si="20"/>
        <v>0</v>
      </c>
      <c r="G51" s="58">
        <f>SUM(GASMES!X51)</f>
        <v>0</v>
      </c>
      <c r="H51" s="36">
        <f t="shared" si="14"/>
        <v>0</v>
      </c>
      <c r="I51" s="41"/>
      <c r="J51" s="36">
        <f t="shared" si="15"/>
        <v>0</v>
      </c>
      <c r="K51" s="37">
        <f t="shared" si="16"/>
        <v>0</v>
      </c>
      <c r="L51" s="36">
        <f t="shared" si="17"/>
        <v>0</v>
      </c>
      <c r="M51" s="25">
        <f t="shared" si="18"/>
        <v>0</v>
      </c>
    </row>
    <row r="52" spans="1:13" ht="12.75" hidden="1">
      <c r="A52" s="30" t="s">
        <v>105</v>
      </c>
      <c r="B52" s="32" t="s">
        <v>106</v>
      </c>
      <c r="C52" s="42"/>
      <c r="D52" s="58">
        <f>SUM(GASMES!W52)</f>
        <v>0</v>
      </c>
      <c r="E52" s="57">
        <f t="shared" si="19"/>
        <v>0</v>
      </c>
      <c r="F52" s="36">
        <f t="shared" si="20"/>
        <v>0</v>
      </c>
      <c r="G52" s="58">
        <f>SUM(GASMES!X52)</f>
        <v>0</v>
      </c>
      <c r="H52" s="36">
        <f t="shared" si="14"/>
        <v>0</v>
      </c>
      <c r="I52" s="41"/>
      <c r="J52" s="36">
        <f t="shared" si="15"/>
        <v>0</v>
      </c>
      <c r="K52" s="37">
        <f t="shared" si="16"/>
        <v>0</v>
      </c>
      <c r="L52" s="36">
        <f t="shared" si="17"/>
        <v>0</v>
      </c>
      <c r="M52" s="25">
        <f t="shared" si="18"/>
        <v>0</v>
      </c>
    </row>
    <row r="53" spans="1:13" ht="12.75" hidden="1">
      <c r="A53" s="30" t="s">
        <v>107</v>
      </c>
      <c r="B53" s="32" t="s">
        <v>108</v>
      </c>
      <c r="C53" s="42"/>
      <c r="D53" s="58">
        <f>SUM(GASMES!W53)</f>
        <v>0</v>
      </c>
      <c r="E53" s="57">
        <f t="shared" si="19"/>
        <v>0</v>
      </c>
      <c r="F53" s="36">
        <f t="shared" si="20"/>
        <v>0</v>
      </c>
      <c r="G53" s="58">
        <f>SUM(GASMES!X53)</f>
        <v>0</v>
      </c>
      <c r="H53" s="36">
        <f t="shared" si="14"/>
        <v>0</v>
      </c>
      <c r="I53" s="41"/>
      <c r="J53" s="36">
        <f t="shared" si="15"/>
        <v>0</v>
      </c>
      <c r="K53" s="37">
        <f t="shared" si="16"/>
        <v>0</v>
      </c>
      <c r="L53" s="36">
        <f t="shared" si="17"/>
        <v>0</v>
      </c>
      <c r="M53" s="25">
        <f t="shared" si="18"/>
        <v>0</v>
      </c>
    </row>
    <row r="54" spans="1:13" ht="12.75" hidden="1">
      <c r="A54" s="30" t="s">
        <v>109</v>
      </c>
      <c r="B54" s="32" t="s">
        <v>110</v>
      </c>
      <c r="C54" s="42"/>
      <c r="D54" s="58">
        <f>SUM(GASMES!W54)</f>
        <v>0</v>
      </c>
      <c r="E54" s="57">
        <f t="shared" si="19"/>
        <v>0</v>
      </c>
      <c r="F54" s="36">
        <f t="shared" si="20"/>
        <v>0</v>
      </c>
      <c r="G54" s="58">
        <f>SUM(GASMES!X54)</f>
        <v>0</v>
      </c>
      <c r="H54" s="36">
        <f t="shared" si="14"/>
        <v>0</v>
      </c>
      <c r="I54" s="41"/>
      <c r="J54" s="36">
        <f t="shared" si="15"/>
        <v>0</v>
      </c>
      <c r="K54" s="37">
        <f t="shared" si="16"/>
        <v>0</v>
      </c>
      <c r="L54" s="36">
        <f t="shared" si="17"/>
        <v>0</v>
      </c>
      <c r="M54" s="25">
        <f t="shared" si="18"/>
        <v>0</v>
      </c>
    </row>
    <row r="55" spans="1:13" ht="12.75" hidden="1">
      <c r="A55" s="30" t="s">
        <v>111</v>
      </c>
      <c r="B55" s="32" t="s">
        <v>112</v>
      </c>
      <c r="C55" s="42"/>
      <c r="D55" s="58">
        <f>SUM(GASMES!W55)</f>
        <v>0</v>
      </c>
      <c r="E55" s="57">
        <f t="shared" si="19"/>
        <v>0</v>
      </c>
      <c r="F55" s="36">
        <f t="shared" si="20"/>
        <v>0</v>
      </c>
      <c r="G55" s="58">
        <f>SUM(GASMES!X55)</f>
        <v>0</v>
      </c>
      <c r="H55" s="36">
        <f aca="true" t="shared" si="21" ref="H55:H70">IF(OR(G55=0,E55=0),0,G55/E55)*100</f>
        <v>0</v>
      </c>
      <c r="I55" s="41"/>
      <c r="J55" s="36">
        <f aca="true" t="shared" si="22" ref="J55:J70">IF(OR(I55=0,E55=0),0,I55/E55)*100</f>
        <v>0</v>
      </c>
      <c r="K55" s="37">
        <f aca="true" t="shared" si="23" ref="K55:K70">SUM(G55+I55)</f>
        <v>0</v>
      </c>
      <c r="L55" s="36">
        <f aca="true" t="shared" si="24" ref="L55:L70">IF(OR(K55=0,E55=0),0,K55/E55)*100</f>
        <v>0</v>
      </c>
      <c r="M55" s="25">
        <f aca="true" t="shared" si="25" ref="M55:M70">SUM(E55-K55)</f>
        <v>0</v>
      </c>
    </row>
    <row r="56" spans="1:13" ht="12.75" hidden="1">
      <c r="A56" s="30" t="s">
        <v>113</v>
      </c>
      <c r="B56" s="32" t="s">
        <v>114</v>
      </c>
      <c r="C56" s="42"/>
      <c r="D56" s="58">
        <f>SUM(GASMES!W56)</f>
        <v>0</v>
      </c>
      <c r="E56" s="57">
        <f t="shared" si="19"/>
        <v>0</v>
      </c>
      <c r="F56" s="36">
        <f t="shared" si="20"/>
        <v>0</v>
      </c>
      <c r="G56" s="58">
        <f>SUM(GASMES!X56)</f>
        <v>0</v>
      </c>
      <c r="H56" s="36">
        <f t="shared" si="21"/>
        <v>0</v>
      </c>
      <c r="I56" s="41"/>
      <c r="J56" s="36">
        <f t="shared" si="22"/>
        <v>0</v>
      </c>
      <c r="K56" s="37">
        <f t="shared" si="23"/>
        <v>0</v>
      </c>
      <c r="L56" s="36">
        <f t="shared" si="24"/>
        <v>0</v>
      </c>
      <c r="M56" s="25">
        <f t="shared" si="25"/>
        <v>0</v>
      </c>
    </row>
    <row r="57" spans="1:13" ht="12.75" hidden="1">
      <c r="A57" s="30" t="s">
        <v>115</v>
      </c>
      <c r="B57" s="32" t="s">
        <v>116</v>
      </c>
      <c r="C57" s="42"/>
      <c r="D57" s="58">
        <f>SUM(GASMES!W57)</f>
        <v>0</v>
      </c>
      <c r="E57" s="57">
        <f t="shared" si="19"/>
        <v>0</v>
      </c>
      <c r="F57" s="36">
        <f t="shared" si="20"/>
        <v>0</v>
      </c>
      <c r="G57" s="58">
        <f>SUM(GASMES!X57)</f>
        <v>0</v>
      </c>
      <c r="H57" s="36">
        <f t="shared" si="21"/>
        <v>0</v>
      </c>
      <c r="I57" s="41"/>
      <c r="J57" s="36">
        <f t="shared" si="22"/>
        <v>0</v>
      </c>
      <c r="K57" s="37">
        <f t="shared" si="23"/>
        <v>0</v>
      </c>
      <c r="L57" s="36">
        <f t="shared" si="24"/>
        <v>0</v>
      </c>
      <c r="M57" s="25">
        <f t="shared" si="25"/>
        <v>0</v>
      </c>
    </row>
    <row r="58" spans="1:13" ht="12.75">
      <c r="A58" s="27" t="s">
        <v>117</v>
      </c>
      <c r="B58" s="28" t="s">
        <v>118</v>
      </c>
      <c r="C58" s="46">
        <f>SUM(C59:C98)-C66-C71-C83-C91</f>
        <v>5152010</v>
      </c>
      <c r="D58" s="59">
        <f>SUM(GASMES!W58)</f>
        <v>1738080</v>
      </c>
      <c r="E58" s="56">
        <f aca="true" t="shared" si="26" ref="E58:E73">SUM(C58+D58)</f>
        <v>6890090</v>
      </c>
      <c r="F58" s="34">
        <f aca="true" t="shared" si="27" ref="F58:F73">IF(OR(E58=0,E$391=0),0,E58/E$391)*100</f>
        <v>7.383360343505871</v>
      </c>
      <c r="G58" s="59">
        <f>SUM(GASMES!X58)</f>
        <v>3776305.5870000008</v>
      </c>
      <c r="H58" s="34">
        <f t="shared" si="21"/>
        <v>54.80778316393546</v>
      </c>
      <c r="I58" s="45">
        <f>SUM(I59:I98)-I66-I71-I83-I91</f>
        <v>2866280.3</v>
      </c>
      <c r="J58" s="34">
        <f t="shared" si="22"/>
        <v>41.600041508891756</v>
      </c>
      <c r="K58" s="35">
        <f t="shared" si="23"/>
        <v>6642585.887</v>
      </c>
      <c r="L58" s="34">
        <f t="shared" si="24"/>
        <v>96.4078246728272</v>
      </c>
      <c r="M58" s="29">
        <f t="shared" si="25"/>
        <v>247504.1129999999</v>
      </c>
    </row>
    <row r="59" spans="1:13" ht="12.75">
      <c r="A59" s="30" t="s">
        <v>119</v>
      </c>
      <c r="B59" s="32" t="s">
        <v>120</v>
      </c>
      <c r="C59" s="42">
        <v>120000</v>
      </c>
      <c r="D59" s="58">
        <f>SUM(GASMES!W59)</f>
        <v>60000</v>
      </c>
      <c r="E59" s="57">
        <f t="shared" si="26"/>
        <v>180000</v>
      </c>
      <c r="F59" s="36">
        <f t="shared" si="27"/>
        <v>0.19288642990600366</v>
      </c>
      <c r="G59" s="58">
        <f>SUM(GASMES!X59)</f>
        <v>127089.7</v>
      </c>
      <c r="H59" s="36">
        <f t="shared" si="21"/>
        <v>70.60538888888888</v>
      </c>
      <c r="I59" s="41">
        <v>51414.3</v>
      </c>
      <c r="J59" s="36">
        <f t="shared" si="22"/>
        <v>28.5635</v>
      </c>
      <c r="K59" s="37">
        <f t="shared" si="23"/>
        <v>178504</v>
      </c>
      <c r="L59" s="36">
        <f t="shared" si="24"/>
        <v>99.16888888888889</v>
      </c>
      <c r="M59" s="25">
        <f t="shared" si="25"/>
        <v>1496</v>
      </c>
    </row>
    <row r="60" spans="1:13" ht="12.75">
      <c r="A60" s="30" t="s">
        <v>121</v>
      </c>
      <c r="B60" s="32" t="s">
        <v>122</v>
      </c>
      <c r="C60" s="42">
        <v>470000</v>
      </c>
      <c r="D60" s="58">
        <f>SUM(GASMES!W60)</f>
        <v>-90000</v>
      </c>
      <c r="E60" s="57">
        <f t="shared" si="26"/>
        <v>380000</v>
      </c>
      <c r="F60" s="36">
        <f t="shared" si="27"/>
        <v>0.40720468535711885</v>
      </c>
      <c r="G60" s="58">
        <f>SUM(GASMES!X60)</f>
        <v>8392.02</v>
      </c>
      <c r="H60" s="36">
        <f t="shared" si="21"/>
        <v>2.208426315789474</v>
      </c>
      <c r="I60" s="41">
        <v>333570.4</v>
      </c>
      <c r="J60" s="36">
        <f t="shared" si="22"/>
        <v>87.78168421052632</v>
      </c>
      <c r="K60" s="37">
        <f t="shared" si="23"/>
        <v>341962.42000000004</v>
      </c>
      <c r="L60" s="36">
        <f t="shared" si="24"/>
        <v>89.9901105263158</v>
      </c>
      <c r="M60" s="25">
        <f t="shared" si="25"/>
        <v>38037.57999999996</v>
      </c>
    </row>
    <row r="61" spans="1:13" ht="12.75">
      <c r="A61" s="30" t="s">
        <v>123</v>
      </c>
      <c r="B61" s="32" t="s">
        <v>124</v>
      </c>
      <c r="C61" s="42">
        <v>150000</v>
      </c>
      <c r="D61" s="58">
        <f>SUM(GASMES!W61)</f>
        <v>20000</v>
      </c>
      <c r="E61" s="57">
        <f t="shared" si="26"/>
        <v>170000</v>
      </c>
      <c r="F61" s="36">
        <f t="shared" si="27"/>
        <v>0.1821705171334479</v>
      </c>
      <c r="G61" s="58">
        <f>SUM(GASMES!X61)</f>
        <v>137381.968</v>
      </c>
      <c r="H61" s="36">
        <f t="shared" si="21"/>
        <v>80.81292235294117</v>
      </c>
      <c r="I61" s="41">
        <v>31069.6</v>
      </c>
      <c r="J61" s="36">
        <f t="shared" si="22"/>
        <v>18.276235294117647</v>
      </c>
      <c r="K61" s="37">
        <f t="shared" si="23"/>
        <v>168451.568</v>
      </c>
      <c r="L61" s="36">
        <f t="shared" si="24"/>
        <v>99.08915764705883</v>
      </c>
      <c r="M61" s="25">
        <f t="shared" si="25"/>
        <v>1548.4320000000007</v>
      </c>
    </row>
    <row r="62" spans="1:13" ht="12.75">
      <c r="A62" s="30" t="s">
        <v>125</v>
      </c>
      <c r="B62" s="32" t="s">
        <v>126</v>
      </c>
      <c r="C62" s="42">
        <v>10000</v>
      </c>
      <c r="D62" s="58">
        <f>SUM(GASMES!W62)</f>
        <v>15000</v>
      </c>
      <c r="E62" s="57">
        <f t="shared" si="26"/>
        <v>25000</v>
      </c>
      <c r="F62" s="36">
        <f t="shared" si="27"/>
        <v>0.026789781931389398</v>
      </c>
      <c r="G62" s="58">
        <f>SUM(GASMES!X62)</f>
        <v>17329.23</v>
      </c>
      <c r="H62" s="36">
        <f t="shared" si="21"/>
        <v>69.31692</v>
      </c>
      <c r="I62" s="41"/>
      <c r="J62" s="36">
        <f t="shared" si="22"/>
        <v>0</v>
      </c>
      <c r="K62" s="37">
        <f t="shared" si="23"/>
        <v>17329.23</v>
      </c>
      <c r="L62" s="36">
        <f t="shared" si="24"/>
        <v>69.31692</v>
      </c>
      <c r="M62" s="25">
        <f t="shared" si="25"/>
        <v>7670.77</v>
      </c>
    </row>
    <row r="63" spans="1:13" ht="12.75">
      <c r="A63" s="30" t="s">
        <v>127</v>
      </c>
      <c r="B63" s="32" t="s">
        <v>128</v>
      </c>
      <c r="C63" s="42">
        <v>670000</v>
      </c>
      <c r="D63" s="58">
        <f>SUM(GASMES!W63)</f>
        <v>183000</v>
      </c>
      <c r="E63" s="57">
        <f t="shared" si="26"/>
        <v>853000</v>
      </c>
      <c r="F63" s="36">
        <f t="shared" si="27"/>
        <v>0.9140673594990063</v>
      </c>
      <c r="G63" s="58">
        <f>SUM(GASMES!X63)</f>
        <v>710395.7</v>
      </c>
      <c r="H63" s="36">
        <f t="shared" si="21"/>
        <v>83.28202813599061</v>
      </c>
      <c r="I63" s="41">
        <v>129289.1</v>
      </c>
      <c r="J63" s="36">
        <f t="shared" si="22"/>
        <v>15.156987104337633</v>
      </c>
      <c r="K63" s="37">
        <f t="shared" si="23"/>
        <v>839684.7999999999</v>
      </c>
      <c r="L63" s="36">
        <f t="shared" si="24"/>
        <v>98.43901524032825</v>
      </c>
      <c r="M63" s="25">
        <f t="shared" si="25"/>
        <v>13315.20000000007</v>
      </c>
    </row>
    <row r="64" spans="1:13" ht="12.75">
      <c r="A64" s="30" t="s">
        <v>129</v>
      </c>
      <c r="B64" s="32" t="s">
        <v>130</v>
      </c>
      <c r="C64" s="42">
        <v>120000</v>
      </c>
      <c r="D64" s="58">
        <f>SUM(GASMES!W64)</f>
        <v>0</v>
      </c>
      <c r="E64" s="57">
        <f t="shared" si="26"/>
        <v>120000</v>
      </c>
      <c r="F64" s="36">
        <f t="shared" si="27"/>
        <v>0.1285909532706691</v>
      </c>
      <c r="G64" s="58">
        <f>SUM(GASMES!X64)</f>
        <v>49810.5</v>
      </c>
      <c r="H64" s="36">
        <f t="shared" si="21"/>
        <v>41.50875</v>
      </c>
      <c r="I64" s="41">
        <v>55951.2</v>
      </c>
      <c r="J64" s="36">
        <f t="shared" si="22"/>
        <v>46.626</v>
      </c>
      <c r="K64" s="37">
        <f t="shared" si="23"/>
        <v>105761.7</v>
      </c>
      <c r="L64" s="36">
        <f t="shared" si="24"/>
        <v>88.13475</v>
      </c>
      <c r="M64" s="25">
        <f t="shared" si="25"/>
        <v>14238.300000000003</v>
      </c>
    </row>
    <row r="65" spans="1:13" ht="12.75" hidden="1">
      <c r="A65" s="30" t="s">
        <v>131</v>
      </c>
      <c r="B65" s="32" t="s">
        <v>132</v>
      </c>
      <c r="C65" s="42"/>
      <c r="D65" s="58">
        <f>SUM(GASMES!W65)</f>
        <v>0</v>
      </c>
      <c r="E65" s="57">
        <f t="shared" si="26"/>
        <v>0</v>
      </c>
      <c r="F65" s="36">
        <f t="shared" si="27"/>
        <v>0</v>
      </c>
      <c r="G65" s="58">
        <f>SUM(GASMES!X65)</f>
        <v>0</v>
      </c>
      <c r="H65" s="36">
        <f t="shared" si="21"/>
        <v>0</v>
      </c>
      <c r="I65" s="41"/>
      <c r="J65" s="36">
        <f t="shared" si="22"/>
        <v>0</v>
      </c>
      <c r="K65" s="37">
        <f t="shared" si="23"/>
        <v>0</v>
      </c>
      <c r="L65" s="36">
        <f t="shared" si="24"/>
        <v>0</v>
      </c>
      <c r="M65" s="25">
        <f t="shared" si="25"/>
        <v>0</v>
      </c>
    </row>
    <row r="66" spans="1:13" ht="12.75">
      <c r="A66" s="30" t="s">
        <v>133</v>
      </c>
      <c r="B66" s="32" t="s">
        <v>134</v>
      </c>
      <c r="C66" s="42">
        <f>SUM(C67:C68)</f>
        <v>912010</v>
      </c>
      <c r="D66" s="58">
        <f>SUM(GASMES!W66)</f>
        <v>1137000</v>
      </c>
      <c r="E66" s="57">
        <f t="shared" si="26"/>
        <v>2049010</v>
      </c>
      <c r="F66" s="36">
        <f t="shared" si="27"/>
        <v>2.1957012430094474</v>
      </c>
      <c r="G66" s="58">
        <f>SUM(GASMES!X66)</f>
        <v>1003735.1</v>
      </c>
      <c r="H66" s="36">
        <f t="shared" si="21"/>
        <v>48.98634462496523</v>
      </c>
      <c r="I66" s="41">
        <f>SUM(I67:I68)</f>
        <v>1004027.7</v>
      </c>
      <c r="J66" s="36">
        <f t="shared" si="22"/>
        <v>49.000624691924386</v>
      </c>
      <c r="K66" s="37">
        <f t="shared" si="23"/>
        <v>2007762.7999999998</v>
      </c>
      <c r="L66" s="36">
        <f t="shared" si="24"/>
        <v>97.98696931688961</v>
      </c>
      <c r="M66" s="25">
        <f t="shared" si="25"/>
        <v>41247.200000000186</v>
      </c>
    </row>
    <row r="67" spans="1:13" ht="12.75">
      <c r="A67" s="30" t="s">
        <v>135</v>
      </c>
      <c r="B67" s="32" t="s">
        <v>136</v>
      </c>
      <c r="C67" s="42">
        <v>912010</v>
      </c>
      <c r="D67" s="58">
        <f>SUM(GASMES!W67)</f>
        <v>1137000</v>
      </c>
      <c r="E67" s="57">
        <f t="shared" si="26"/>
        <v>2049010</v>
      </c>
      <c r="F67" s="36">
        <f t="shared" si="27"/>
        <v>2.1957012430094474</v>
      </c>
      <c r="G67" s="58">
        <f>SUM(GASMES!X67)</f>
        <v>1003735.1</v>
      </c>
      <c r="H67" s="36">
        <f t="shared" si="21"/>
        <v>48.98634462496523</v>
      </c>
      <c r="I67" s="41">
        <v>1004027.7</v>
      </c>
      <c r="J67" s="36">
        <f t="shared" si="22"/>
        <v>49.000624691924386</v>
      </c>
      <c r="K67" s="37">
        <f t="shared" si="23"/>
        <v>2007762.7999999998</v>
      </c>
      <c r="L67" s="36">
        <f t="shared" si="24"/>
        <v>97.98696931688961</v>
      </c>
      <c r="M67" s="25">
        <f t="shared" si="25"/>
        <v>41247.200000000186</v>
      </c>
    </row>
    <row r="68" spans="1:13" ht="12.75" hidden="1">
      <c r="A68" s="30" t="s">
        <v>137</v>
      </c>
      <c r="B68" s="32" t="s">
        <v>138</v>
      </c>
      <c r="C68" s="42"/>
      <c r="D68" s="58">
        <f>SUM(GASMES!W68)</f>
        <v>0</v>
      </c>
      <c r="E68" s="57">
        <f t="shared" si="26"/>
        <v>0</v>
      </c>
      <c r="F68" s="36">
        <f t="shared" si="27"/>
        <v>0</v>
      </c>
      <c r="G68" s="58">
        <f>SUM(GASMES!X68)</f>
        <v>0</v>
      </c>
      <c r="H68" s="36">
        <f t="shared" si="21"/>
        <v>0</v>
      </c>
      <c r="I68" s="41"/>
      <c r="J68" s="36">
        <f t="shared" si="22"/>
        <v>0</v>
      </c>
      <c r="K68" s="37">
        <f t="shared" si="23"/>
        <v>0</v>
      </c>
      <c r="L68" s="36">
        <f t="shared" si="24"/>
        <v>0</v>
      </c>
      <c r="M68" s="25">
        <f t="shared" si="25"/>
        <v>0</v>
      </c>
    </row>
    <row r="69" spans="1:13" ht="12.75">
      <c r="A69" s="30" t="s">
        <v>139</v>
      </c>
      <c r="B69" s="32" t="s">
        <v>140</v>
      </c>
      <c r="C69" s="42">
        <v>30000</v>
      </c>
      <c r="D69" s="58">
        <f>SUM(GASMES!W69)</f>
        <v>-3000</v>
      </c>
      <c r="E69" s="57">
        <f t="shared" si="26"/>
        <v>27000</v>
      </c>
      <c r="F69" s="36">
        <f t="shared" si="27"/>
        <v>0.02893296448590055</v>
      </c>
      <c r="G69" s="58">
        <f>SUM(GASMES!X69)</f>
        <v>2874.3</v>
      </c>
      <c r="H69" s="36">
        <f t="shared" si="21"/>
        <v>10.645555555555557</v>
      </c>
      <c r="I69" s="41">
        <v>8347.9</v>
      </c>
      <c r="J69" s="36">
        <f t="shared" si="22"/>
        <v>30.918148148148145</v>
      </c>
      <c r="K69" s="37">
        <f t="shared" si="23"/>
        <v>11222.2</v>
      </c>
      <c r="L69" s="36">
        <f t="shared" si="24"/>
        <v>41.56370370370371</v>
      </c>
      <c r="M69" s="25">
        <f t="shared" si="25"/>
        <v>15777.8</v>
      </c>
    </row>
    <row r="70" spans="1:13" ht="12.75">
      <c r="A70" s="30" t="s">
        <v>141</v>
      </c>
      <c r="B70" s="32" t="s">
        <v>142</v>
      </c>
      <c r="C70" s="42">
        <v>500000</v>
      </c>
      <c r="D70" s="58">
        <f>SUM(GASMES!W70)</f>
        <v>37000</v>
      </c>
      <c r="E70" s="57">
        <f t="shared" si="26"/>
        <v>537000</v>
      </c>
      <c r="F70" s="36">
        <f t="shared" si="27"/>
        <v>0.5754445158862442</v>
      </c>
      <c r="G70" s="58">
        <f>SUM(GASMES!X70)</f>
        <v>227933.14</v>
      </c>
      <c r="H70" s="36">
        <f t="shared" si="21"/>
        <v>42.44564990689013</v>
      </c>
      <c r="I70" s="41">
        <v>292117</v>
      </c>
      <c r="J70" s="36">
        <f t="shared" si="22"/>
        <v>54.39795158286779</v>
      </c>
      <c r="K70" s="37">
        <f t="shared" si="23"/>
        <v>520050.14</v>
      </c>
      <c r="L70" s="36">
        <f t="shared" si="24"/>
        <v>96.84360148975792</v>
      </c>
      <c r="M70" s="25">
        <f t="shared" si="25"/>
        <v>16949.859999999986</v>
      </c>
    </row>
    <row r="71" spans="1:13" ht="12.75">
      <c r="A71" s="30" t="s">
        <v>143</v>
      </c>
      <c r="B71" s="32" t="s">
        <v>144</v>
      </c>
      <c r="C71" s="42">
        <f>SUM(C72:C74)</f>
        <v>150000</v>
      </c>
      <c r="D71" s="58">
        <f>SUM(GASMES!W71)</f>
        <v>70000</v>
      </c>
      <c r="E71" s="57">
        <f t="shared" si="26"/>
        <v>220000</v>
      </c>
      <c r="F71" s="36">
        <f t="shared" si="27"/>
        <v>0.23575008099622669</v>
      </c>
      <c r="G71" s="58">
        <f>SUM(GASMES!X71)</f>
        <v>76083.564</v>
      </c>
      <c r="H71" s="36">
        <f aca="true" t="shared" si="28" ref="H71:H86">IF(OR(G71=0,E71=0),0,G71/E71)*100</f>
        <v>34.58343818181818</v>
      </c>
      <c r="I71" s="41">
        <f>SUM(I72:I74)</f>
        <v>107714.2</v>
      </c>
      <c r="J71" s="36">
        <f aca="true" t="shared" si="29" ref="J71:J86">IF(OR(I71=0,E71=0),0,I71/E71)*100</f>
        <v>48.961</v>
      </c>
      <c r="K71" s="37">
        <f aca="true" t="shared" si="30" ref="K71:K86">SUM(G71+I71)</f>
        <v>183797.764</v>
      </c>
      <c r="L71" s="36">
        <f aca="true" t="shared" si="31" ref="L71:L86">IF(OR(K71=0,E71=0),0,K71/E71)*100</f>
        <v>83.54443818181818</v>
      </c>
      <c r="M71" s="25">
        <f aca="true" t="shared" si="32" ref="M71:M86">SUM(E71-K71)</f>
        <v>36202.236000000004</v>
      </c>
    </row>
    <row r="72" spans="1:13" ht="12.75">
      <c r="A72" s="30" t="s">
        <v>145</v>
      </c>
      <c r="B72" s="32" t="s">
        <v>146</v>
      </c>
      <c r="C72" s="42">
        <v>150000</v>
      </c>
      <c r="D72" s="58">
        <f>SUM(GASMES!W72)</f>
        <v>70000</v>
      </c>
      <c r="E72" s="57">
        <f t="shared" si="26"/>
        <v>220000</v>
      </c>
      <c r="F72" s="36">
        <f t="shared" si="27"/>
        <v>0.23575008099622669</v>
      </c>
      <c r="G72" s="58">
        <f>SUM(GASMES!X72)</f>
        <v>76083.564</v>
      </c>
      <c r="H72" s="36">
        <f t="shared" si="28"/>
        <v>34.58343818181818</v>
      </c>
      <c r="I72" s="41">
        <v>107714.2</v>
      </c>
      <c r="J72" s="36">
        <f t="shared" si="29"/>
        <v>48.961</v>
      </c>
      <c r="K72" s="37">
        <f t="shared" si="30"/>
        <v>183797.764</v>
      </c>
      <c r="L72" s="36">
        <f t="shared" si="31"/>
        <v>83.54443818181818</v>
      </c>
      <c r="M72" s="25">
        <f t="shared" si="32"/>
        <v>36202.236000000004</v>
      </c>
    </row>
    <row r="73" spans="1:13" ht="12.75" hidden="1">
      <c r="A73" s="30" t="s">
        <v>147</v>
      </c>
      <c r="B73" s="32" t="s">
        <v>148</v>
      </c>
      <c r="C73" s="42"/>
      <c r="D73" s="58">
        <f>SUM(GASMES!W73)</f>
        <v>0</v>
      </c>
      <c r="E73" s="57">
        <f t="shared" si="26"/>
        <v>0</v>
      </c>
      <c r="F73" s="36">
        <f t="shared" si="27"/>
        <v>0</v>
      </c>
      <c r="G73" s="58">
        <f>SUM(GASMES!X73)</f>
        <v>0</v>
      </c>
      <c r="H73" s="36">
        <f t="shared" si="28"/>
        <v>0</v>
      </c>
      <c r="I73" s="41"/>
      <c r="J73" s="36">
        <f t="shared" si="29"/>
        <v>0</v>
      </c>
      <c r="K73" s="37">
        <f t="shared" si="30"/>
        <v>0</v>
      </c>
      <c r="L73" s="36">
        <f t="shared" si="31"/>
        <v>0</v>
      </c>
      <c r="M73" s="25">
        <f t="shared" si="32"/>
        <v>0</v>
      </c>
    </row>
    <row r="74" spans="1:13" ht="12.75" hidden="1">
      <c r="A74" s="30" t="s">
        <v>149</v>
      </c>
      <c r="B74" s="32" t="s">
        <v>150</v>
      </c>
      <c r="C74" s="42"/>
      <c r="D74" s="58">
        <f>SUM(GASMES!W74)</f>
        <v>0</v>
      </c>
      <c r="E74" s="57">
        <f aca="true" t="shared" si="33" ref="E74:E89">SUM(C74+D74)</f>
        <v>0</v>
      </c>
      <c r="F74" s="36">
        <f aca="true" t="shared" si="34" ref="F74:F89">IF(OR(E74=0,E$391=0),0,E74/E$391)*100</f>
        <v>0</v>
      </c>
      <c r="G74" s="58">
        <f>SUM(GASMES!X74)</f>
        <v>0</v>
      </c>
      <c r="H74" s="36">
        <f t="shared" si="28"/>
        <v>0</v>
      </c>
      <c r="I74" s="41"/>
      <c r="J74" s="36">
        <f t="shared" si="29"/>
        <v>0</v>
      </c>
      <c r="K74" s="37">
        <f t="shared" si="30"/>
        <v>0</v>
      </c>
      <c r="L74" s="36">
        <f t="shared" si="31"/>
        <v>0</v>
      </c>
      <c r="M74" s="25">
        <f t="shared" si="32"/>
        <v>0</v>
      </c>
    </row>
    <row r="75" spans="1:13" ht="12.75">
      <c r="A75" s="30" t="s">
        <v>151</v>
      </c>
      <c r="B75" s="32" t="s">
        <v>152</v>
      </c>
      <c r="C75" s="42">
        <v>440000</v>
      </c>
      <c r="D75" s="58">
        <f>SUM(GASMES!W75)</f>
        <v>-40000</v>
      </c>
      <c r="E75" s="57">
        <f t="shared" si="33"/>
        <v>400000</v>
      </c>
      <c r="F75" s="36">
        <f t="shared" si="34"/>
        <v>0.42863651090223037</v>
      </c>
      <c r="G75" s="58">
        <f>SUM(GASMES!X75)</f>
        <v>292507</v>
      </c>
      <c r="H75" s="36">
        <f t="shared" si="28"/>
        <v>73.12675</v>
      </c>
      <c r="I75" s="41">
        <v>107491</v>
      </c>
      <c r="J75" s="36">
        <f t="shared" si="29"/>
        <v>26.87275</v>
      </c>
      <c r="K75" s="37">
        <f t="shared" si="30"/>
        <v>399998</v>
      </c>
      <c r="L75" s="36">
        <f t="shared" si="31"/>
        <v>99.9995</v>
      </c>
      <c r="M75" s="25">
        <f t="shared" si="32"/>
        <v>2</v>
      </c>
    </row>
    <row r="76" spans="1:13" ht="12.75">
      <c r="A76" s="30" t="s">
        <v>153</v>
      </c>
      <c r="B76" s="32" t="s">
        <v>154</v>
      </c>
      <c r="C76" s="42">
        <v>650000</v>
      </c>
      <c r="D76" s="58">
        <f>SUM(GASMES!W76)</f>
        <v>290000</v>
      </c>
      <c r="E76" s="57">
        <f t="shared" si="33"/>
        <v>940000</v>
      </c>
      <c r="F76" s="36">
        <f t="shared" si="34"/>
        <v>1.0072958006202413</v>
      </c>
      <c r="G76" s="58">
        <f>SUM(GASMES!X76)</f>
        <v>854170.143</v>
      </c>
      <c r="H76" s="36">
        <f t="shared" si="28"/>
        <v>90.86916414893618</v>
      </c>
      <c r="I76" s="41">
        <v>84329.9</v>
      </c>
      <c r="J76" s="36">
        <f t="shared" si="29"/>
        <v>8.971265957446809</v>
      </c>
      <c r="K76" s="37">
        <f t="shared" si="30"/>
        <v>938500.0430000001</v>
      </c>
      <c r="L76" s="36">
        <f t="shared" si="31"/>
        <v>99.84043010638298</v>
      </c>
      <c r="M76" s="25">
        <f t="shared" si="32"/>
        <v>1499.9569999999367</v>
      </c>
    </row>
    <row r="77" spans="1:13" ht="12.75">
      <c r="A77" s="30" t="s">
        <v>155</v>
      </c>
      <c r="B77" s="32" t="s">
        <v>156</v>
      </c>
      <c r="C77" s="42">
        <v>100000</v>
      </c>
      <c r="D77" s="58">
        <f>SUM(GASMES!W77)</f>
        <v>0</v>
      </c>
      <c r="E77" s="57">
        <f t="shared" si="33"/>
        <v>100000</v>
      </c>
      <c r="F77" s="36">
        <f t="shared" si="34"/>
        <v>0.10715912772555759</v>
      </c>
      <c r="G77" s="58">
        <f>SUM(GASMES!X77)</f>
        <v>55896.722</v>
      </c>
      <c r="H77" s="36">
        <f t="shared" si="28"/>
        <v>55.896722</v>
      </c>
      <c r="I77" s="41">
        <v>39747.1</v>
      </c>
      <c r="J77" s="36">
        <f t="shared" si="29"/>
        <v>39.747099999999996</v>
      </c>
      <c r="K77" s="37">
        <f t="shared" si="30"/>
        <v>95643.822</v>
      </c>
      <c r="L77" s="36">
        <f t="shared" si="31"/>
        <v>95.643822</v>
      </c>
      <c r="M77" s="25">
        <f t="shared" si="32"/>
        <v>4356.178</v>
      </c>
    </row>
    <row r="78" spans="1:13" ht="12.75">
      <c r="A78" s="30" t="s">
        <v>157</v>
      </c>
      <c r="B78" s="32" t="s">
        <v>158</v>
      </c>
      <c r="C78" s="42">
        <v>60000</v>
      </c>
      <c r="D78" s="58">
        <f>SUM(GASMES!W78)</f>
        <v>45000</v>
      </c>
      <c r="E78" s="57">
        <f t="shared" si="33"/>
        <v>105000</v>
      </c>
      <c r="F78" s="36">
        <f t="shared" si="34"/>
        <v>0.11251708411183546</v>
      </c>
      <c r="G78" s="58">
        <f>SUM(GASMES!X78)</f>
        <v>25638.4</v>
      </c>
      <c r="H78" s="36">
        <f t="shared" si="28"/>
        <v>24.41752380952381</v>
      </c>
      <c r="I78" s="41">
        <v>78685.9</v>
      </c>
      <c r="J78" s="36">
        <f t="shared" si="29"/>
        <v>74.93895238095237</v>
      </c>
      <c r="K78" s="37">
        <f t="shared" si="30"/>
        <v>104324.29999999999</v>
      </c>
      <c r="L78" s="36">
        <f t="shared" si="31"/>
        <v>99.35647619047619</v>
      </c>
      <c r="M78" s="25">
        <f t="shared" si="32"/>
        <v>675.7000000000116</v>
      </c>
    </row>
    <row r="79" spans="1:13" ht="12.75">
      <c r="A79" s="30" t="s">
        <v>159</v>
      </c>
      <c r="B79" s="32" t="s">
        <v>160</v>
      </c>
      <c r="C79" s="42">
        <v>30000</v>
      </c>
      <c r="D79" s="58">
        <f>SUM(GASMES!W79)</f>
        <v>-10000</v>
      </c>
      <c r="E79" s="57">
        <f t="shared" si="33"/>
        <v>20000</v>
      </c>
      <c r="F79" s="36">
        <f t="shared" si="34"/>
        <v>0.021431825545111517</v>
      </c>
      <c r="G79" s="58">
        <f>SUM(GASMES!X79)</f>
        <v>4998.8</v>
      </c>
      <c r="H79" s="36">
        <f t="shared" si="28"/>
        <v>24.994</v>
      </c>
      <c r="I79" s="41">
        <v>976</v>
      </c>
      <c r="J79" s="36">
        <f t="shared" si="29"/>
        <v>4.88</v>
      </c>
      <c r="K79" s="37">
        <f t="shared" si="30"/>
        <v>5974.8</v>
      </c>
      <c r="L79" s="36">
        <f t="shared" si="31"/>
        <v>29.874000000000002</v>
      </c>
      <c r="M79" s="25">
        <f t="shared" si="32"/>
        <v>14025.2</v>
      </c>
    </row>
    <row r="80" spans="1:13" ht="12.75">
      <c r="A80" s="30" t="s">
        <v>161</v>
      </c>
      <c r="B80" s="32" t="s">
        <v>162</v>
      </c>
      <c r="C80" s="42">
        <v>20000</v>
      </c>
      <c r="D80" s="58">
        <f>SUM(GASMES!W80)</f>
        <v>0</v>
      </c>
      <c r="E80" s="57">
        <f t="shared" si="33"/>
        <v>20000</v>
      </c>
      <c r="F80" s="36">
        <f t="shared" si="34"/>
        <v>0.021431825545111517</v>
      </c>
      <c r="G80" s="58">
        <f>SUM(GASMES!X80)</f>
        <v>19192.4</v>
      </c>
      <c r="H80" s="36">
        <f t="shared" si="28"/>
        <v>95.962</v>
      </c>
      <c r="I80" s="41"/>
      <c r="J80" s="36">
        <f t="shared" si="29"/>
        <v>0</v>
      </c>
      <c r="K80" s="37">
        <f t="shared" si="30"/>
        <v>19192.4</v>
      </c>
      <c r="L80" s="36">
        <f t="shared" si="31"/>
        <v>95.962</v>
      </c>
      <c r="M80" s="25">
        <f t="shared" si="32"/>
        <v>807.5999999999985</v>
      </c>
    </row>
    <row r="81" spans="1:13" ht="12.75" hidden="1">
      <c r="A81" s="30" t="s">
        <v>163</v>
      </c>
      <c r="B81" s="32" t="s">
        <v>164</v>
      </c>
      <c r="C81" s="42"/>
      <c r="D81" s="58">
        <f>SUM(GASMES!W81)</f>
        <v>0</v>
      </c>
      <c r="E81" s="57">
        <f t="shared" si="33"/>
        <v>0</v>
      </c>
      <c r="F81" s="36">
        <f t="shared" si="34"/>
        <v>0</v>
      </c>
      <c r="G81" s="58">
        <f>SUM(GASMES!X81)</f>
        <v>0</v>
      </c>
      <c r="H81" s="36">
        <f t="shared" si="28"/>
        <v>0</v>
      </c>
      <c r="I81" s="41"/>
      <c r="J81" s="36">
        <f t="shared" si="29"/>
        <v>0</v>
      </c>
      <c r="K81" s="37">
        <f t="shared" si="30"/>
        <v>0</v>
      </c>
      <c r="L81" s="36">
        <f t="shared" si="31"/>
        <v>0</v>
      </c>
      <c r="M81" s="25">
        <f t="shared" si="32"/>
        <v>0</v>
      </c>
    </row>
    <row r="82" spans="1:13" ht="12.75">
      <c r="A82" s="30" t="s">
        <v>165</v>
      </c>
      <c r="B82" s="32" t="s">
        <v>166</v>
      </c>
      <c r="C82" s="42">
        <v>20000</v>
      </c>
      <c r="D82" s="58">
        <f>SUM(GASMES!W82)</f>
        <v>32000</v>
      </c>
      <c r="E82" s="57">
        <f t="shared" si="33"/>
        <v>52000</v>
      </c>
      <c r="F82" s="36">
        <f t="shared" si="34"/>
        <v>0.05572274641728994</v>
      </c>
      <c r="G82" s="58">
        <f>SUM(GASMES!X82)</f>
        <v>22770</v>
      </c>
      <c r="H82" s="36">
        <f t="shared" si="28"/>
        <v>43.78846153846154</v>
      </c>
      <c r="I82" s="41">
        <v>28200</v>
      </c>
      <c r="J82" s="36">
        <f t="shared" si="29"/>
        <v>54.230769230769226</v>
      </c>
      <c r="K82" s="37">
        <f t="shared" si="30"/>
        <v>50970</v>
      </c>
      <c r="L82" s="36">
        <f t="shared" si="31"/>
        <v>98.01923076923077</v>
      </c>
      <c r="M82" s="25">
        <f t="shared" si="32"/>
        <v>1030</v>
      </c>
    </row>
    <row r="83" spans="1:13" ht="12.75">
      <c r="A83" s="30" t="s">
        <v>167</v>
      </c>
      <c r="B83" s="32" t="s">
        <v>94</v>
      </c>
      <c r="C83" s="42">
        <f>SUM(C84:C89)</f>
        <v>700000</v>
      </c>
      <c r="D83" s="58">
        <f>SUM(GASMES!W83)</f>
        <v>-7920</v>
      </c>
      <c r="E83" s="57">
        <f t="shared" si="33"/>
        <v>692080</v>
      </c>
      <c r="F83" s="36">
        <f t="shared" si="34"/>
        <v>0.7416268911630389</v>
      </c>
      <c r="G83" s="58">
        <f>SUM(GASMES!X83)</f>
        <v>140106.9</v>
      </c>
      <c r="H83" s="36">
        <f t="shared" si="28"/>
        <v>20.244321465726507</v>
      </c>
      <c r="I83" s="41">
        <f>SUM(I84:I89)</f>
        <v>513349</v>
      </c>
      <c r="J83" s="36">
        <f t="shared" si="29"/>
        <v>74.17480638076523</v>
      </c>
      <c r="K83" s="37">
        <f t="shared" si="30"/>
        <v>653455.9</v>
      </c>
      <c r="L83" s="36">
        <f t="shared" si="31"/>
        <v>94.41912784649173</v>
      </c>
      <c r="M83" s="25">
        <f t="shared" si="32"/>
        <v>38624.09999999998</v>
      </c>
    </row>
    <row r="84" spans="1:13" ht="12.75">
      <c r="A84" s="30" t="s">
        <v>168</v>
      </c>
      <c r="B84" s="32" t="s">
        <v>96</v>
      </c>
      <c r="C84" s="42">
        <v>700000</v>
      </c>
      <c r="D84" s="58">
        <f>SUM(GASMES!W84)</f>
        <v>-7920</v>
      </c>
      <c r="E84" s="57">
        <f t="shared" si="33"/>
        <v>692080</v>
      </c>
      <c r="F84" s="36">
        <f t="shared" si="34"/>
        <v>0.7416268911630389</v>
      </c>
      <c r="G84" s="58">
        <f>SUM(GASMES!X84)</f>
        <v>140106.9</v>
      </c>
      <c r="H84" s="36">
        <f t="shared" si="28"/>
        <v>20.244321465726507</v>
      </c>
      <c r="I84" s="41">
        <v>513349</v>
      </c>
      <c r="J84" s="36">
        <f t="shared" si="29"/>
        <v>74.17480638076523</v>
      </c>
      <c r="K84" s="37">
        <f t="shared" si="30"/>
        <v>653455.9</v>
      </c>
      <c r="L84" s="36">
        <f t="shared" si="31"/>
        <v>94.41912784649173</v>
      </c>
      <c r="M84" s="25">
        <f t="shared" si="32"/>
        <v>38624.09999999998</v>
      </c>
    </row>
    <row r="85" spans="1:13" ht="12.75" hidden="1">
      <c r="A85" s="30" t="s">
        <v>169</v>
      </c>
      <c r="B85" s="32" t="s">
        <v>170</v>
      </c>
      <c r="C85" s="42"/>
      <c r="D85" s="58">
        <f>SUM(GASMES!W85)</f>
        <v>0</v>
      </c>
      <c r="E85" s="57">
        <f t="shared" si="33"/>
        <v>0</v>
      </c>
      <c r="F85" s="36">
        <f t="shared" si="34"/>
        <v>0</v>
      </c>
      <c r="G85" s="58">
        <f>SUM(GASMES!X85)</f>
        <v>0</v>
      </c>
      <c r="H85" s="36">
        <f t="shared" si="28"/>
        <v>0</v>
      </c>
      <c r="I85" s="41"/>
      <c r="J85" s="36">
        <f t="shared" si="29"/>
        <v>0</v>
      </c>
      <c r="K85" s="37">
        <f t="shared" si="30"/>
        <v>0</v>
      </c>
      <c r="L85" s="36">
        <f t="shared" si="31"/>
        <v>0</v>
      </c>
      <c r="M85" s="25">
        <f t="shared" si="32"/>
        <v>0</v>
      </c>
    </row>
    <row r="86" spans="1:13" ht="12.75" hidden="1">
      <c r="A86" s="30" t="s">
        <v>171</v>
      </c>
      <c r="B86" s="32" t="s">
        <v>172</v>
      </c>
      <c r="C86" s="42"/>
      <c r="D86" s="58">
        <f>SUM(GASMES!W86)</f>
        <v>0</v>
      </c>
      <c r="E86" s="57">
        <f t="shared" si="33"/>
        <v>0</v>
      </c>
      <c r="F86" s="36">
        <f t="shared" si="34"/>
        <v>0</v>
      </c>
      <c r="G86" s="58">
        <f>SUM(GASMES!X86)</f>
        <v>0</v>
      </c>
      <c r="H86" s="36">
        <f t="shared" si="28"/>
        <v>0</v>
      </c>
      <c r="I86" s="41"/>
      <c r="J86" s="36">
        <f t="shared" si="29"/>
        <v>0</v>
      </c>
      <c r="K86" s="37">
        <f t="shared" si="30"/>
        <v>0</v>
      </c>
      <c r="L86" s="36">
        <f t="shared" si="31"/>
        <v>0</v>
      </c>
      <c r="M86" s="25">
        <f t="shared" si="32"/>
        <v>0</v>
      </c>
    </row>
    <row r="87" spans="1:13" ht="12.75" hidden="1">
      <c r="A87" s="30" t="s">
        <v>173</v>
      </c>
      <c r="B87" s="32" t="s">
        <v>174</v>
      </c>
      <c r="C87" s="42"/>
      <c r="D87" s="58">
        <f>SUM(GASMES!W87)</f>
        <v>0</v>
      </c>
      <c r="E87" s="57">
        <f t="shared" si="33"/>
        <v>0</v>
      </c>
      <c r="F87" s="36">
        <f t="shared" si="34"/>
        <v>0</v>
      </c>
      <c r="G87" s="58">
        <f>SUM(GASMES!X87)</f>
        <v>0</v>
      </c>
      <c r="H87" s="36">
        <f aca="true" t="shared" si="35" ref="H87:H102">IF(OR(G87=0,E87=0),0,G87/E87)*100</f>
        <v>0</v>
      </c>
      <c r="I87" s="41"/>
      <c r="J87" s="36">
        <f aca="true" t="shared" si="36" ref="J87:J102">IF(OR(I87=0,E87=0),0,I87/E87)*100</f>
        <v>0</v>
      </c>
      <c r="K87" s="37">
        <f aca="true" t="shared" si="37" ref="K87:K102">SUM(G87+I87)</f>
        <v>0</v>
      </c>
      <c r="L87" s="36">
        <f aca="true" t="shared" si="38" ref="L87:L102">IF(OR(K87=0,E87=0),0,K87/E87)*100</f>
        <v>0</v>
      </c>
      <c r="M87" s="25">
        <f aca="true" t="shared" si="39" ref="M87:M102">SUM(E87-K87)</f>
        <v>0</v>
      </c>
    </row>
    <row r="88" spans="1:13" ht="12.75" hidden="1">
      <c r="A88" s="30" t="s">
        <v>175</v>
      </c>
      <c r="B88" s="32" t="s">
        <v>176</v>
      </c>
      <c r="C88" s="42"/>
      <c r="D88" s="58">
        <f>SUM(GASMES!W88)</f>
        <v>0</v>
      </c>
      <c r="E88" s="57">
        <f t="shared" si="33"/>
        <v>0</v>
      </c>
      <c r="F88" s="36">
        <f t="shared" si="34"/>
        <v>0</v>
      </c>
      <c r="G88" s="58">
        <f>SUM(GASMES!X88)</f>
        <v>0</v>
      </c>
      <c r="H88" s="36">
        <f t="shared" si="35"/>
        <v>0</v>
      </c>
      <c r="I88" s="41"/>
      <c r="J88" s="36">
        <f t="shared" si="36"/>
        <v>0</v>
      </c>
      <c r="K88" s="37">
        <f t="shared" si="37"/>
        <v>0</v>
      </c>
      <c r="L88" s="36">
        <f t="shared" si="38"/>
        <v>0</v>
      </c>
      <c r="M88" s="25">
        <f t="shared" si="39"/>
        <v>0</v>
      </c>
    </row>
    <row r="89" spans="1:13" ht="12.75" hidden="1">
      <c r="A89" s="30" t="s">
        <v>177</v>
      </c>
      <c r="B89" s="32" t="s">
        <v>178</v>
      </c>
      <c r="C89" s="42"/>
      <c r="D89" s="58">
        <f>SUM(GASMES!W89)</f>
        <v>0</v>
      </c>
      <c r="E89" s="57">
        <f t="shared" si="33"/>
        <v>0</v>
      </c>
      <c r="F89" s="36">
        <f t="shared" si="34"/>
        <v>0</v>
      </c>
      <c r="G89" s="58">
        <f>SUM(GASMES!X89)</f>
        <v>0</v>
      </c>
      <c r="H89" s="36">
        <f t="shared" si="35"/>
        <v>0</v>
      </c>
      <c r="I89" s="41"/>
      <c r="J89" s="36">
        <f t="shared" si="36"/>
        <v>0</v>
      </c>
      <c r="K89" s="37">
        <f t="shared" si="37"/>
        <v>0</v>
      </c>
      <c r="L89" s="36">
        <f t="shared" si="38"/>
        <v>0</v>
      </c>
      <c r="M89" s="25">
        <f t="shared" si="39"/>
        <v>0</v>
      </c>
    </row>
    <row r="90" spans="1:13" ht="12.75" hidden="1">
      <c r="A90" s="30" t="s">
        <v>179</v>
      </c>
      <c r="B90" s="32" t="s">
        <v>180</v>
      </c>
      <c r="C90" s="42"/>
      <c r="D90" s="58">
        <f>SUM(GASMES!W90)</f>
        <v>0</v>
      </c>
      <c r="E90" s="57">
        <f aca="true" t="shared" si="40" ref="E90:E105">SUM(C90+D90)</f>
        <v>0</v>
      </c>
      <c r="F90" s="36">
        <f aca="true" t="shared" si="41" ref="F90:F105">IF(OR(E90=0,E$391=0),0,E90/E$391)*100</f>
        <v>0</v>
      </c>
      <c r="G90" s="58">
        <f>SUM(GASMES!X90)</f>
        <v>0</v>
      </c>
      <c r="H90" s="36">
        <f t="shared" si="35"/>
        <v>0</v>
      </c>
      <c r="I90" s="41"/>
      <c r="J90" s="36">
        <f t="shared" si="36"/>
        <v>0</v>
      </c>
      <c r="K90" s="37">
        <f t="shared" si="37"/>
        <v>0</v>
      </c>
      <c r="L90" s="36">
        <f t="shared" si="38"/>
        <v>0</v>
      </c>
      <c r="M90" s="25">
        <f t="shared" si="39"/>
        <v>0</v>
      </c>
    </row>
    <row r="91" spans="1:13" ht="12.75" hidden="1">
      <c r="A91" s="30" t="s">
        <v>181</v>
      </c>
      <c r="B91" s="32" t="s">
        <v>182</v>
      </c>
      <c r="C91" s="42">
        <f>SUM(C92:C98)</f>
        <v>0</v>
      </c>
      <c r="D91" s="58">
        <f>SUM(GASMES!W91)</f>
        <v>0</v>
      </c>
      <c r="E91" s="57">
        <f t="shared" si="40"/>
        <v>0</v>
      </c>
      <c r="F91" s="36">
        <f t="shared" si="41"/>
        <v>0</v>
      </c>
      <c r="G91" s="58">
        <f>SUM(GASMES!X91)</f>
        <v>0</v>
      </c>
      <c r="H91" s="36">
        <f t="shared" si="35"/>
        <v>0</v>
      </c>
      <c r="I91" s="41">
        <f>SUM(I92:I98)</f>
        <v>0</v>
      </c>
      <c r="J91" s="36">
        <f t="shared" si="36"/>
        <v>0</v>
      </c>
      <c r="K91" s="37">
        <f t="shared" si="37"/>
        <v>0</v>
      </c>
      <c r="L91" s="36">
        <f t="shared" si="38"/>
        <v>0</v>
      </c>
      <c r="M91" s="25">
        <f t="shared" si="39"/>
        <v>0</v>
      </c>
    </row>
    <row r="92" spans="1:13" ht="12.75" hidden="1">
      <c r="A92" s="30" t="s">
        <v>183</v>
      </c>
      <c r="B92" s="32" t="s">
        <v>184</v>
      </c>
      <c r="C92" s="42"/>
      <c r="D92" s="58">
        <f>SUM(GASMES!W92)</f>
        <v>0</v>
      </c>
      <c r="E92" s="57">
        <f t="shared" si="40"/>
        <v>0</v>
      </c>
      <c r="F92" s="36">
        <f t="shared" si="41"/>
        <v>0</v>
      </c>
      <c r="G92" s="58">
        <f>SUM(GASMES!X92)</f>
        <v>0</v>
      </c>
      <c r="H92" s="36">
        <f t="shared" si="35"/>
        <v>0</v>
      </c>
      <c r="I92" s="41"/>
      <c r="J92" s="36">
        <f t="shared" si="36"/>
        <v>0</v>
      </c>
      <c r="K92" s="37">
        <f t="shared" si="37"/>
        <v>0</v>
      </c>
      <c r="L92" s="36">
        <f t="shared" si="38"/>
        <v>0</v>
      </c>
      <c r="M92" s="25">
        <f t="shared" si="39"/>
        <v>0</v>
      </c>
    </row>
    <row r="93" spans="1:13" ht="12.75" hidden="1">
      <c r="A93" s="30" t="s">
        <v>185</v>
      </c>
      <c r="B93" s="32" t="s">
        <v>186</v>
      </c>
      <c r="C93" s="42"/>
      <c r="D93" s="58">
        <f>SUM(GASMES!W93)</f>
        <v>0</v>
      </c>
      <c r="E93" s="57">
        <f t="shared" si="40"/>
        <v>0</v>
      </c>
      <c r="F93" s="36">
        <f t="shared" si="41"/>
        <v>0</v>
      </c>
      <c r="G93" s="58">
        <f>SUM(GASMES!X93)</f>
        <v>0</v>
      </c>
      <c r="H93" s="36">
        <f t="shared" si="35"/>
        <v>0</v>
      </c>
      <c r="I93" s="41"/>
      <c r="J93" s="36">
        <f t="shared" si="36"/>
        <v>0</v>
      </c>
      <c r="K93" s="37">
        <f t="shared" si="37"/>
        <v>0</v>
      </c>
      <c r="L93" s="36">
        <f t="shared" si="38"/>
        <v>0</v>
      </c>
      <c r="M93" s="25">
        <f t="shared" si="39"/>
        <v>0</v>
      </c>
    </row>
    <row r="94" spans="1:13" ht="12.75" hidden="1">
      <c r="A94" s="30" t="s">
        <v>187</v>
      </c>
      <c r="B94" s="32" t="s">
        <v>188</v>
      </c>
      <c r="C94" s="42"/>
      <c r="D94" s="58">
        <f>SUM(GASMES!W94)</f>
        <v>0</v>
      </c>
      <c r="E94" s="57">
        <f t="shared" si="40"/>
        <v>0</v>
      </c>
      <c r="F94" s="36">
        <f t="shared" si="41"/>
        <v>0</v>
      </c>
      <c r="G94" s="58">
        <f>SUM(GASMES!X94)</f>
        <v>0</v>
      </c>
      <c r="H94" s="36">
        <f t="shared" si="35"/>
        <v>0</v>
      </c>
      <c r="I94" s="41"/>
      <c r="J94" s="36">
        <f t="shared" si="36"/>
        <v>0</v>
      </c>
      <c r="K94" s="37">
        <f t="shared" si="37"/>
        <v>0</v>
      </c>
      <c r="L94" s="36">
        <f t="shared" si="38"/>
        <v>0</v>
      </c>
      <c r="M94" s="25">
        <f t="shared" si="39"/>
        <v>0</v>
      </c>
    </row>
    <row r="95" spans="1:13" ht="12.75" hidden="1">
      <c r="A95" s="30" t="s">
        <v>189</v>
      </c>
      <c r="B95" s="32" t="s">
        <v>190</v>
      </c>
      <c r="C95" s="42"/>
      <c r="D95" s="58">
        <f>SUM(GASMES!W95)</f>
        <v>0</v>
      </c>
      <c r="E95" s="57">
        <f t="shared" si="40"/>
        <v>0</v>
      </c>
      <c r="F95" s="36">
        <f t="shared" si="41"/>
        <v>0</v>
      </c>
      <c r="G95" s="58">
        <f>SUM(GASMES!X95)</f>
        <v>0</v>
      </c>
      <c r="H95" s="36">
        <f t="shared" si="35"/>
        <v>0</v>
      </c>
      <c r="I95" s="41"/>
      <c r="J95" s="36">
        <f t="shared" si="36"/>
        <v>0</v>
      </c>
      <c r="K95" s="37">
        <f t="shared" si="37"/>
        <v>0</v>
      </c>
      <c r="L95" s="36">
        <f t="shared" si="38"/>
        <v>0</v>
      </c>
      <c r="M95" s="25">
        <f t="shared" si="39"/>
        <v>0</v>
      </c>
    </row>
    <row r="96" spans="1:13" ht="12.75" hidden="1">
      <c r="A96" s="30" t="s">
        <v>191</v>
      </c>
      <c r="B96" s="32" t="s">
        <v>192</v>
      </c>
      <c r="C96" s="42"/>
      <c r="D96" s="58">
        <f>SUM(GASMES!W96)</f>
        <v>0</v>
      </c>
      <c r="E96" s="57">
        <f t="shared" si="40"/>
        <v>0</v>
      </c>
      <c r="F96" s="36">
        <f t="shared" si="41"/>
        <v>0</v>
      </c>
      <c r="G96" s="58">
        <f>SUM(GASMES!X96)</f>
        <v>0</v>
      </c>
      <c r="H96" s="36">
        <f t="shared" si="35"/>
        <v>0</v>
      </c>
      <c r="I96" s="41"/>
      <c r="J96" s="36">
        <f t="shared" si="36"/>
        <v>0</v>
      </c>
      <c r="K96" s="37">
        <f t="shared" si="37"/>
        <v>0</v>
      </c>
      <c r="L96" s="36">
        <f t="shared" si="38"/>
        <v>0</v>
      </c>
      <c r="M96" s="25">
        <f t="shared" si="39"/>
        <v>0</v>
      </c>
    </row>
    <row r="97" spans="1:13" ht="12.75" hidden="1">
      <c r="A97" s="30" t="s">
        <v>193</v>
      </c>
      <c r="B97" s="32" t="s">
        <v>194</v>
      </c>
      <c r="C97" s="42"/>
      <c r="D97" s="58">
        <f>SUM(GASMES!W97)</f>
        <v>0</v>
      </c>
      <c r="E97" s="57">
        <f t="shared" si="40"/>
        <v>0</v>
      </c>
      <c r="F97" s="36">
        <f t="shared" si="41"/>
        <v>0</v>
      </c>
      <c r="G97" s="58">
        <f>SUM(GASMES!X97)</f>
        <v>0</v>
      </c>
      <c r="H97" s="36">
        <f t="shared" si="35"/>
        <v>0</v>
      </c>
      <c r="I97" s="41"/>
      <c r="J97" s="36">
        <f t="shared" si="36"/>
        <v>0</v>
      </c>
      <c r="K97" s="37">
        <f t="shared" si="37"/>
        <v>0</v>
      </c>
      <c r="L97" s="36">
        <f t="shared" si="38"/>
        <v>0</v>
      </c>
      <c r="M97" s="25">
        <f t="shared" si="39"/>
        <v>0</v>
      </c>
    </row>
    <row r="98" spans="1:13" ht="12.75" hidden="1">
      <c r="A98" s="30" t="s">
        <v>195</v>
      </c>
      <c r="B98" s="32" t="s">
        <v>196</v>
      </c>
      <c r="C98" s="42"/>
      <c r="D98" s="58">
        <f>SUM(GASMES!W98)</f>
        <v>0</v>
      </c>
      <c r="E98" s="57">
        <f t="shared" si="40"/>
        <v>0</v>
      </c>
      <c r="F98" s="36">
        <f t="shared" si="41"/>
        <v>0</v>
      </c>
      <c r="G98" s="58">
        <f>SUM(GASMES!X98)</f>
        <v>0</v>
      </c>
      <c r="H98" s="36">
        <f t="shared" si="35"/>
        <v>0</v>
      </c>
      <c r="I98" s="41"/>
      <c r="J98" s="36">
        <f t="shared" si="36"/>
        <v>0</v>
      </c>
      <c r="K98" s="37">
        <f t="shared" si="37"/>
        <v>0</v>
      </c>
      <c r="L98" s="36">
        <f t="shared" si="38"/>
        <v>0</v>
      </c>
      <c r="M98" s="25">
        <f t="shared" si="39"/>
        <v>0</v>
      </c>
    </row>
    <row r="99" spans="1:13" ht="12.75">
      <c r="A99" s="27" t="s">
        <v>197</v>
      </c>
      <c r="B99" s="28" t="s">
        <v>198</v>
      </c>
      <c r="C99" s="46">
        <f>SUM(C100+C101+C105+C106+C124+C125+C126+C127+C128)</f>
        <v>10648690</v>
      </c>
      <c r="D99" s="59">
        <f>SUM(GASMES!W99)</f>
        <v>-1527000</v>
      </c>
      <c r="E99" s="56">
        <f t="shared" si="40"/>
        <v>9121690</v>
      </c>
      <c r="F99" s="34">
        <f t="shared" si="41"/>
        <v>9.774723437829413</v>
      </c>
      <c r="G99" s="59">
        <f>SUM(GASMES!X99)</f>
        <v>8338571.754999999</v>
      </c>
      <c r="H99" s="34">
        <f t="shared" si="35"/>
        <v>91.41476804188696</v>
      </c>
      <c r="I99" s="45">
        <f>SUM(I100+I101+I105+I106+I124+I125+I126+I127+I128)</f>
        <v>736687.1</v>
      </c>
      <c r="J99" s="34">
        <f t="shared" si="36"/>
        <v>8.07621285090811</v>
      </c>
      <c r="K99" s="35">
        <f t="shared" si="37"/>
        <v>9075258.854999999</v>
      </c>
      <c r="L99" s="34">
        <f t="shared" si="38"/>
        <v>99.49098089279506</v>
      </c>
      <c r="M99" s="29">
        <f t="shared" si="39"/>
        <v>46431.145000001416</v>
      </c>
    </row>
    <row r="100" spans="1:13" ht="12.75">
      <c r="A100" s="30" t="s">
        <v>199</v>
      </c>
      <c r="B100" s="32" t="s">
        <v>200</v>
      </c>
      <c r="C100" s="42">
        <v>1111407</v>
      </c>
      <c r="D100" s="58">
        <f>SUM(GASMES!W100)</f>
        <v>-107998.548</v>
      </c>
      <c r="E100" s="57">
        <f t="shared" si="40"/>
        <v>1003408.452</v>
      </c>
      <c r="F100" s="36">
        <f t="shared" si="41"/>
        <v>1.07524374468772</v>
      </c>
      <c r="G100" s="58">
        <f>SUM(GASMES!X100)</f>
        <v>1000590.2</v>
      </c>
      <c r="H100" s="36">
        <f t="shared" si="35"/>
        <v>99.71913212467139</v>
      </c>
      <c r="I100" s="41"/>
      <c r="J100" s="36">
        <f t="shared" si="36"/>
        <v>0</v>
      </c>
      <c r="K100" s="37">
        <f t="shared" si="37"/>
        <v>1000590.2</v>
      </c>
      <c r="L100" s="36">
        <f t="shared" si="38"/>
        <v>99.71913212467139</v>
      </c>
      <c r="M100" s="25">
        <f t="shared" si="39"/>
        <v>2818.252000000095</v>
      </c>
    </row>
    <row r="101" spans="1:13" ht="12.75">
      <c r="A101" s="30" t="s">
        <v>201</v>
      </c>
      <c r="B101" s="32" t="s">
        <v>202</v>
      </c>
      <c r="C101" s="42">
        <f>SUM(C102:C104)</f>
        <v>2828790</v>
      </c>
      <c r="D101" s="58">
        <f>SUM(GASMES!W101)</f>
        <v>235057.625</v>
      </c>
      <c r="E101" s="57">
        <f t="shared" si="40"/>
        <v>3063847.625</v>
      </c>
      <c r="F101" s="36">
        <f t="shared" si="41"/>
        <v>3.2831923897902127</v>
      </c>
      <c r="G101" s="58">
        <f>SUM(GASMES!X101)</f>
        <v>2316640.8000000003</v>
      </c>
      <c r="H101" s="36">
        <f t="shared" si="35"/>
        <v>75.61214144910356</v>
      </c>
      <c r="I101" s="41">
        <f>SUM(I102:I104)</f>
        <v>736687.1</v>
      </c>
      <c r="J101" s="36">
        <f t="shared" si="36"/>
        <v>24.04450841448096</v>
      </c>
      <c r="K101" s="37">
        <f t="shared" si="37"/>
        <v>3053327.9000000004</v>
      </c>
      <c r="L101" s="36">
        <f t="shared" si="38"/>
        <v>99.65664986358453</v>
      </c>
      <c r="M101" s="25">
        <f t="shared" si="39"/>
        <v>10519.724999999627</v>
      </c>
    </row>
    <row r="102" spans="1:13" ht="12.75">
      <c r="A102" s="30" t="s">
        <v>203</v>
      </c>
      <c r="B102" s="32" t="s">
        <v>204</v>
      </c>
      <c r="C102" s="42">
        <v>2700190</v>
      </c>
      <c r="D102" s="58">
        <f>SUM(GASMES!W102)</f>
        <v>325057.625</v>
      </c>
      <c r="E102" s="57">
        <f t="shared" si="40"/>
        <v>3025247.625</v>
      </c>
      <c r="F102" s="36">
        <f t="shared" si="41"/>
        <v>3.2418289664881472</v>
      </c>
      <c r="G102" s="58">
        <f>SUM(GASMES!X102)</f>
        <v>2286474.6</v>
      </c>
      <c r="H102" s="36">
        <f t="shared" si="35"/>
        <v>75.57975026920317</v>
      </c>
      <c r="I102" s="41">
        <v>736687.1</v>
      </c>
      <c r="J102" s="36">
        <f t="shared" si="36"/>
        <v>24.35129917670789</v>
      </c>
      <c r="K102" s="37">
        <f t="shared" si="37"/>
        <v>3023161.7</v>
      </c>
      <c r="L102" s="36">
        <f t="shared" si="38"/>
        <v>99.93104944591107</v>
      </c>
      <c r="M102" s="25">
        <f t="shared" si="39"/>
        <v>2085.9249999998137</v>
      </c>
    </row>
    <row r="103" spans="1:13" ht="12.75" hidden="1">
      <c r="A103" s="30" t="s">
        <v>205</v>
      </c>
      <c r="B103" s="32" t="s">
        <v>206</v>
      </c>
      <c r="C103" s="42"/>
      <c r="D103" s="58">
        <f>SUM(GASMES!W103)</f>
        <v>0</v>
      </c>
      <c r="E103" s="57">
        <f t="shared" si="40"/>
        <v>0</v>
      </c>
      <c r="F103" s="36">
        <f t="shared" si="41"/>
        <v>0</v>
      </c>
      <c r="G103" s="58">
        <f>SUM(GASMES!X103)</f>
        <v>0</v>
      </c>
      <c r="H103" s="36">
        <f aca="true" t="shared" si="42" ref="H103:H118">IF(OR(G103=0,E103=0),0,G103/E103)*100</f>
        <v>0</v>
      </c>
      <c r="I103" s="41"/>
      <c r="J103" s="36">
        <f aca="true" t="shared" si="43" ref="J103:J118">IF(OR(I103=0,E103=0),0,I103/E103)*100</f>
        <v>0</v>
      </c>
      <c r="K103" s="37">
        <f aca="true" t="shared" si="44" ref="K103:K118">SUM(G103+I103)</f>
        <v>0</v>
      </c>
      <c r="L103" s="36">
        <f aca="true" t="shared" si="45" ref="L103:L118">IF(OR(K103=0,E103=0),0,K103/E103)*100</f>
        <v>0</v>
      </c>
      <c r="M103" s="25">
        <f aca="true" t="shared" si="46" ref="M103:M118">SUM(E103-K103)</f>
        <v>0</v>
      </c>
    </row>
    <row r="104" spans="1:13" ht="12.75">
      <c r="A104" s="30" t="s">
        <v>207</v>
      </c>
      <c r="B104" s="32" t="s">
        <v>208</v>
      </c>
      <c r="C104" s="42">
        <v>128600</v>
      </c>
      <c r="D104" s="58">
        <f>SUM(GASMES!W104)</f>
        <v>-90000</v>
      </c>
      <c r="E104" s="57">
        <f t="shared" si="40"/>
        <v>38600</v>
      </c>
      <c r="F104" s="36">
        <f t="shared" si="41"/>
        <v>0.04136342330206523</v>
      </c>
      <c r="G104" s="58">
        <f>SUM(GASMES!X104)</f>
        <v>30166.2</v>
      </c>
      <c r="H104" s="36">
        <f t="shared" si="42"/>
        <v>78.15077720207255</v>
      </c>
      <c r="I104" s="41"/>
      <c r="J104" s="36">
        <f t="shared" si="43"/>
        <v>0</v>
      </c>
      <c r="K104" s="37">
        <f t="shared" si="44"/>
        <v>30166.2</v>
      </c>
      <c r="L104" s="36">
        <f t="shared" si="45"/>
        <v>78.15077720207255</v>
      </c>
      <c r="M104" s="25">
        <f t="shared" si="46"/>
        <v>8433.8</v>
      </c>
    </row>
    <row r="105" spans="1:13" ht="12.75">
      <c r="A105" s="30" t="s">
        <v>209</v>
      </c>
      <c r="B105" s="32" t="s">
        <v>210</v>
      </c>
      <c r="C105" s="42">
        <v>138688</v>
      </c>
      <c r="D105" s="58">
        <f>SUM(GASMES!W105)</f>
        <v>-9160.534</v>
      </c>
      <c r="E105" s="57">
        <f t="shared" si="40"/>
        <v>129527.466</v>
      </c>
      <c r="F105" s="36">
        <f t="shared" si="41"/>
        <v>0.13880050273061817</v>
      </c>
      <c r="G105" s="58">
        <f>SUM(GASMES!X105)</f>
        <v>125066.8</v>
      </c>
      <c r="H105" s="36">
        <f t="shared" si="42"/>
        <v>96.55620067484375</v>
      </c>
      <c r="I105" s="41"/>
      <c r="J105" s="36">
        <f t="shared" si="43"/>
        <v>0</v>
      </c>
      <c r="K105" s="37">
        <f t="shared" si="44"/>
        <v>125066.8</v>
      </c>
      <c r="L105" s="36">
        <f t="shared" si="45"/>
        <v>96.55620067484375</v>
      </c>
      <c r="M105" s="25">
        <f t="shared" si="46"/>
        <v>4460.665999999997</v>
      </c>
    </row>
    <row r="106" spans="1:13" ht="12.75">
      <c r="A106" s="30" t="s">
        <v>211</v>
      </c>
      <c r="B106" s="32" t="s">
        <v>212</v>
      </c>
      <c r="C106" s="42">
        <f>SUM(C107+C108+C118+C120)</f>
        <v>4210276</v>
      </c>
      <c r="D106" s="58">
        <f>SUM(GASMES!W106)</f>
        <v>-170063.26200000002</v>
      </c>
      <c r="E106" s="57">
        <f aca="true" t="shared" si="47" ref="E106:E121">SUM(C106+D106)</f>
        <v>4040212.738</v>
      </c>
      <c r="F106" s="36">
        <f aca="true" t="shared" si="48" ref="F106:F121">IF(OR(E106=0,E$391=0),0,E106/E$391)*100</f>
        <v>4.329456728297667</v>
      </c>
      <c r="G106" s="58">
        <f>SUM(GASMES!X106)</f>
        <v>4020806.5549999997</v>
      </c>
      <c r="H106" s="36">
        <f t="shared" si="42"/>
        <v>99.51967422859998</v>
      </c>
      <c r="I106" s="41">
        <f>SUM(I107+I108+I118+I120)</f>
        <v>0</v>
      </c>
      <c r="J106" s="36">
        <f t="shared" si="43"/>
        <v>0</v>
      </c>
      <c r="K106" s="37">
        <f t="shared" si="44"/>
        <v>4020806.5549999997</v>
      </c>
      <c r="L106" s="36">
        <f t="shared" si="45"/>
        <v>99.51967422859998</v>
      </c>
      <c r="M106" s="25">
        <f t="shared" si="46"/>
        <v>19406.183000000194</v>
      </c>
    </row>
    <row r="107" spans="1:13" ht="12.75">
      <c r="A107" s="30" t="s">
        <v>213</v>
      </c>
      <c r="B107" s="32" t="s">
        <v>214</v>
      </c>
      <c r="C107" s="42">
        <v>2286107</v>
      </c>
      <c r="D107" s="58">
        <f>SUM(GASMES!W107)</f>
        <v>-244191.291</v>
      </c>
      <c r="E107" s="57">
        <f t="shared" si="47"/>
        <v>2041915.709</v>
      </c>
      <c r="F107" s="36">
        <f t="shared" si="48"/>
        <v>2.1880990626555348</v>
      </c>
      <c r="G107" s="58">
        <f>SUM(GASMES!X107)</f>
        <v>2037085.792</v>
      </c>
      <c r="H107" s="36">
        <f t="shared" si="42"/>
        <v>99.76346148968287</v>
      </c>
      <c r="I107" s="41"/>
      <c r="J107" s="36">
        <f t="shared" si="43"/>
        <v>0</v>
      </c>
      <c r="K107" s="37">
        <f t="shared" si="44"/>
        <v>2037085.792</v>
      </c>
      <c r="L107" s="36">
        <f t="shared" si="45"/>
        <v>99.76346148968287</v>
      </c>
      <c r="M107" s="25">
        <f t="shared" si="46"/>
        <v>4829.917000000132</v>
      </c>
    </row>
    <row r="108" spans="1:13" ht="12.75">
      <c r="A108" s="30" t="s">
        <v>215</v>
      </c>
      <c r="B108" s="32" t="s">
        <v>216</v>
      </c>
      <c r="C108" s="42">
        <f>SUM(C109:C117)</f>
        <v>1806307</v>
      </c>
      <c r="D108" s="58">
        <f>SUM(GASMES!W108)</f>
        <v>-158581.996</v>
      </c>
      <c r="E108" s="57">
        <f t="shared" si="47"/>
        <v>1647725.004</v>
      </c>
      <c r="F108" s="36">
        <f t="shared" si="48"/>
        <v>1.765687741602309</v>
      </c>
      <c r="G108" s="58">
        <f>SUM(GASMES!X108)</f>
        <v>1641611.7</v>
      </c>
      <c r="H108" s="36">
        <f t="shared" si="42"/>
        <v>99.62898517743196</v>
      </c>
      <c r="I108" s="41">
        <f>SUM(I109:I117)</f>
        <v>0</v>
      </c>
      <c r="J108" s="36">
        <f t="shared" si="43"/>
        <v>0</v>
      </c>
      <c r="K108" s="37">
        <f t="shared" si="44"/>
        <v>1641611.7</v>
      </c>
      <c r="L108" s="36">
        <f t="shared" si="45"/>
        <v>99.62898517743196</v>
      </c>
      <c r="M108" s="25">
        <f t="shared" si="46"/>
        <v>6113.304000000004</v>
      </c>
    </row>
    <row r="109" spans="1:13" ht="12.75">
      <c r="A109" s="30" t="s">
        <v>217</v>
      </c>
      <c r="B109" s="32" t="s">
        <v>218</v>
      </c>
      <c r="C109" s="42">
        <v>1806307</v>
      </c>
      <c r="D109" s="58">
        <f>SUM(GASMES!W109)</f>
        <v>-158581.996</v>
      </c>
      <c r="E109" s="57">
        <f t="shared" si="47"/>
        <v>1647725.004</v>
      </c>
      <c r="F109" s="36">
        <f t="shared" si="48"/>
        <v>1.765687741602309</v>
      </c>
      <c r="G109" s="58">
        <f>SUM(GASMES!X109)</f>
        <v>1641611.7</v>
      </c>
      <c r="H109" s="36">
        <f t="shared" si="42"/>
        <v>99.62898517743196</v>
      </c>
      <c r="I109" s="41"/>
      <c r="J109" s="36">
        <f t="shared" si="43"/>
        <v>0</v>
      </c>
      <c r="K109" s="37">
        <f t="shared" si="44"/>
        <v>1641611.7</v>
      </c>
      <c r="L109" s="36">
        <f t="shared" si="45"/>
        <v>99.62898517743196</v>
      </c>
      <c r="M109" s="25">
        <f t="shared" si="46"/>
        <v>6113.304000000004</v>
      </c>
    </row>
    <row r="110" spans="1:13" ht="12.75" hidden="1">
      <c r="A110" s="30" t="s">
        <v>219</v>
      </c>
      <c r="B110" s="32" t="s">
        <v>220</v>
      </c>
      <c r="C110" s="42"/>
      <c r="D110" s="58">
        <f>SUM(GASMES!W110)</f>
        <v>0</v>
      </c>
      <c r="E110" s="57">
        <f t="shared" si="47"/>
        <v>0</v>
      </c>
      <c r="F110" s="36">
        <f t="shared" si="48"/>
        <v>0</v>
      </c>
      <c r="G110" s="58">
        <f>SUM(GASMES!X110)</f>
        <v>0</v>
      </c>
      <c r="H110" s="36">
        <f t="shared" si="42"/>
        <v>0</v>
      </c>
      <c r="I110" s="41"/>
      <c r="J110" s="36">
        <f t="shared" si="43"/>
        <v>0</v>
      </c>
      <c r="K110" s="37">
        <f t="shared" si="44"/>
        <v>0</v>
      </c>
      <c r="L110" s="36">
        <f t="shared" si="45"/>
        <v>0</v>
      </c>
      <c r="M110" s="25">
        <f t="shared" si="46"/>
        <v>0</v>
      </c>
    </row>
    <row r="111" spans="1:13" ht="12.75" hidden="1">
      <c r="A111" s="30" t="s">
        <v>221</v>
      </c>
      <c r="B111" s="32" t="s">
        <v>222</v>
      </c>
      <c r="C111" s="42"/>
      <c r="D111" s="58">
        <f>SUM(GASMES!W111)</f>
        <v>0</v>
      </c>
      <c r="E111" s="57">
        <f t="shared" si="47"/>
        <v>0</v>
      </c>
      <c r="F111" s="36">
        <f t="shared" si="48"/>
        <v>0</v>
      </c>
      <c r="G111" s="58">
        <f>SUM(GASMES!X111)</f>
        <v>0</v>
      </c>
      <c r="H111" s="36">
        <f t="shared" si="42"/>
        <v>0</v>
      </c>
      <c r="I111" s="41"/>
      <c r="J111" s="36">
        <f t="shared" si="43"/>
        <v>0</v>
      </c>
      <c r="K111" s="37">
        <f t="shared" si="44"/>
        <v>0</v>
      </c>
      <c r="L111" s="36">
        <f t="shared" si="45"/>
        <v>0</v>
      </c>
      <c r="M111" s="25">
        <f t="shared" si="46"/>
        <v>0</v>
      </c>
    </row>
    <row r="112" spans="1:13" ht="12.75" hidden="1">
      <c r="A112" s="30" t="s">
        <v>223</v>
      </c>
      <c r="B112" s="32" t="s">
        <v>224</v>
      </c>
      <c r="C112" s="42"/>
      <c r="D112" s="58">
        <f>SUM(GASMES!W112)</f>
        <v>0</v>
      </c>
      <c r="E112" s="57">
        <f t="shared" si="47"/>
        <v>0</v>
      </c>
      <c r="F112" s="36">
        <f t="shared" si="48"/>
        <v>0</v>
      </c>
      <c r="G112" s="58">
        <f>SUM(GASMES!X112)</f>
        <v>0</v>
      </c>
      <c r="H112" s="36">
        <f t="shared" si="42"/>
        <v>0</v>
      </c>
      <c r="I112" s="41"/>
      <c r="J112" s="36">
        <f t="shared" si="43"/>
        <v>0</v>
      </c>
      <c r="K112" s="37">
        <f t="shared" si="44"/>
        <v>0</v>
      </c>
      <c r="L112" s="36">
        <f t="shared" si="45"/>
        <v>0</v>
      </c>
      <c r="M112" s="25">
        <f t="shared" si="46"/>
        <v>0</v>
      </c>
    </row>
    <row r="113" spans="1:13" ht="12.75" hidden="1">
      <c r="A113" s="30" t="s">
        <v>225</v>
      </c>
      <c r="B113" s="32" t="s">
        <v>226</v>
      </c>
      <c r="C113" s="42"/>
      <c r="D113" s="58">
        <f>SUM(GASMES!W113)</f>
        <v>0</v>
      </c>
      <c r="E113" s="57">
        <f t="shared" si="47"/>
        <v>0</v>
      </c>
      <c r="F113" s="36">
        <f t="shared" si="48"/>
        <v>0</v>
      </c>
      <c r="G113" s="58">
        <f>SUM(GASMES!X113)</f>
        <v>0</v>
      </c>
      <c r="H113" s="36">
        <f t="shared" si="42"/>
        <v>0</v>
      </c>
      <c r="I113" s="41"/>
      <c r="J113" s="36">
        <f t="shared" si="43"/>
        <v>0</v>
      </c>
      <c r="K113" s="37">
        <f t="shared" si="44"/>
        <v>0</v>
      </c>
      <c r="L113" s="36">
        <f t="shared" si="45"/>
        <v>0</v>
      </c>
      <c r="M113" s="25">
        <f t="shared" si="46"/>
        <v>0</v>
      </c>
    </row>
    <row r="114" spans="1:13" ht="12.75" hidden="1">
      <c r="A114" s="30" t="s">
        <v>227</v>
      </c>
      <c r="B114" s="32" t="s">
        <v>228</v>
      </c>
      <c r="C114" s="42"/>
      <c r="D114" s="58">
        <f>SUM(GASMES!W114)</f>
        <v>0</v>
      </c>
      <c r="E114" s="57">
        <f t="shared" si="47"/>
        <v>0</v>
      </c>
      <c r="F114" s="36">
        <f t="shared" si="48"/>
        <v>0</v>
      </c>
      <c r="G114" s="58">
        <f>SUM(GASMES!X114)</f>
        <v>0</v>
      </c>
      <c r="H114" s="36">
        <f t="shared" si="42"/>
        <v>0</v>
      </c>
      <c r="I114" s="41"/>
      <c r="J114" s="36">
        <f t="shared" si="43"/>
        <v>0</v>
      </c>
      <c r="K114" s="37">
        <f t="shared" si="44"/>
        <v>0</v>
      </c>
      <c r="L114" s="36">
        <f t="shared" si="45"/>
        <v>0</v>
      </c>
      <c r="M114" s="25">
        <f t="shared" si="46"/>
        <v>0</v>
      </c>
    </row>
    <row r="115" spans="1:13" ht="12.75" hidden="1">
      <c r="A115" s="30" t="s">
        <v>229</v>
      </c>
      <c r="B115" s="32" t="s">
        <v>230</v>
      </c>
      <c r="C115" s="42"/>
      <c r="D115" s="58">
        <f>SUM(GASMES!W115)</f>
        <v>0</v>
      </c>
      <c r="E115" s="57">
        <f t="shared" si="47"/>
        <v>0</v>
      </c>
      <c r="F115" s="36">
        <f t="shared" si="48"/>
        <v>0</v>
      </c>
      <c r="G115" s="58">
        <f>SUM(GASMES!X115)</f>
        <v>0</v>
      </c>
      <c r="H115" s="36">
        <f t="shared" si="42"/>
        <v>0</v>
      </c>
      <c r="I115" s="41"/>
      <c r="J115" s="36">
        <f t="shared" si="43"/>
        <v>0</v>
      </c>
      <c r="K115" s="37">
        <f t="shared" si="44"/>
        <v>0</v>
      </c>
      <c r="L115" s="36">
        <f t="shared" si="45"/>
        <v>0</v>
      </c>
      <c r="M115" s="25">
        <f t="shared" si="46"/>
        <v>0</v>
      </c>
    </row>
    <row r="116" spans="1:13" ht="12.75" hidden="1">
      <c r="A116" s="30" t="s">
        <v>231</v>
      </c>
      <c r="B116" s="32" t="s">
        <v>232</v>
      </c>
      <c r="C116" s="42"/>
      <c r="D116" s="58">
        <f>SUM(GASMES!W116)</f>
        <v>0</v>
      </c>
      <c r="E116" s="57">
        <f t="shared" si="47"/>
        <v>0</v>
      </c>
      <c r="F116" s="36">
        <f t="shared" si="48"/>
        <v>0</v>
      </c>
      <c r="G116" s="58">
        <f>SUM(GASMES!X116)</f>
        <v>0</v>
      </c>
      <c r="H116" s="36">
        <f t="shared" si="42"/>
        <v>0</v>
      </c>
      <c r="I116" s="41"/>
      <c r="J116" s="36">
        <f t="shared" si="43"/>
        <v>0</v>
      </c>
      <c r="K116" s="37">
        <f t="shared" si="44"/>
        <v>0</v>
      </c>
      <c r="L116" s="36">
        <f t="shared" si="45"/>
        <v>0</v>
      </c>
      <c r="M116" s="25">
        <f t="shared" si="46"/>
        <v>0</v>
      </c>
    </row>
    <row r="117" spans="1:13" ht="12.75" hidden="1">
      <c r="A117" s="30" t="s">
        <v>233</v>
      </c>
      <c r="B117" s="32" t="s">
        <v>234</v>
      </c>
      <c r="C117" s="42"/>
      <c r="D117" s="58">
        <f>SUM(GASMES!W117)</f>
        <v>0</v>
      </c>
      <c r="E117" s="57">
        <f t="shared" si="47"/>
        <v>0</v>
      </c>
      <c r="F117" s="36">
        <f t="shared" si="48"/>
        <v>0</v>
      </c>
      <c r="G117" s="58">
        <f>SUM(GASMES!X117)</f>
        <v>0</v>
      </c>
      <c r="H117" s="36">
        <f t="shared" si="42"/>
        <v>0</v>
      </c>
      <c r="I117" s="41"/>
      <c r="J117" s="36">
        <f t="shared" si="43"/>
        <v>0</v>
      </c>
      <c r="K117" s="37">
        <f t="shared" si="44"/>
        <v>0</v>
      </c>
      <c r="L117" s="36">
        <f t="shared" si="45"/>
        <v>0</v>
      </c>
      <c r="M117" s="25">
        <f t="shared" si="46"/>
        <v>0</v>
      </c>
    </row>
    <row r="118" spans="1:13" ht="12.75">
      <c r="A118" s="30" t="s">
        <v>235</v>
      </c>
      <c r="B118" s="32" t="s">
        <v>236</v>
      </c>
      <c r="C118" s="42">
        <v>117862</v>
      </c>
      <c r="D118" s="58">
        <f>SUM(GASMES!W118)</f>
        <v>232710.025</v>
      </c>
      <c r="E118" s="57">
        <f t="shared" si="47"/>
        <v>350572.025</v>
      </c>
      <c r="F118" s="36">
        <f t="shared" si="48"/>
        <v>0.3756699240398237</v>
      </c>
      <c r="G118" s="58">
        <f>SUM(GASMES!X118)</f>
        <v>342109.063</v>
      </c>
      <c r="H118" s="36">
        <f t="shared" si="42"/>
        <v>97.58595626676144</v>
      </c>
      <c r="I118" s="41"/>
      <c r="J118" s="36">
        <f t="shared" si="43"/>
        <v>0</v>
      </c>
      <c r="K118" s="37">
        <f t="shared" si="44"/>
        <v>342109.063</v>
      </c>
      <c r="L118" s="36">
        <f t="shared" si="45"/>
        <v>97.58595626676144</v>
      </c>
      <c r="M118" s="25">
        <f t="shared" si="46"/>
        <v>8462.962</v>
      </c>
    </row>
    <row r="119" spans="1:13" ht="12.75" hidden="1">
      <c r="A119" s="30" t="s">
        <v>237</v>
      </c>
      <c r="B119" s="32" t="s">
        <v>238</v>
      </c>
      <c r="C119" s="42"/>
      <c r="D119" s="58">
        <f>SUM(GASMES!W119)</f>
        <v>0</v>
      </c>
      <c r="E119" s="57">
        <f t="shared" si="47"/>
        <v>0</v>
      </c>
      <c r="F119" s="36">
        <f t="shared" si="48"/>
        <v>0</v>
      </c>
      <c r="G119" s="58">
        <f>SUM(GASMES!X119)</f>
        <v>0</v>
      </c>
      <c r="H119" s="36">
        <f aca="true" t="shared" si="49" ref="H119:H134">IF(OR(G119=0,E119=0),0,G119/E119)*100</f>
        <v>0</v>
      </c>
      <c r="I119" s="41"/>
      <c r="J119" s="36">
        <f aca="true" t="shared" si="50" ref="J119:J134">IF(OR(I119=0,E119=0),0,I119/E119)*100</f>
        <v>0</v>
      </c>
      <c r="K119" s="37">
        <f aca="true" t="shared" si="51" ref="K119:K134">SUM(G119+I119)</f>
        <v>0</v>
      </c>
      <c r="L119" s="36">
        <f aca="true" t="shared" si="52" ref="L119:L134">IF(OR(K119=0,E119=0),0,K119/E119)*100</f>
        <v>0</v>
      </c>
      <c r="M119" s="25">
        <f aca="true" t="shared" si="53" ref="M119:M134">SUM(E119-K119)</f>
        <v>0</v>
      </c>
    </row>
    <row r="120" spans="1:13" ht="12.75" hidden="1">
      <c r="A120" s="30" t="s">
        <v>239</v>
      </c>
      <c r="B120" s="32" t="s">
        <v>240</v>
      </c>
      <c r="C120" s="42">
        <f>SUM(C121:C123)</f>
        <v>0</v>
      </c>
      <c r="D120" s="58">
        <f>SUM(GASMES!W120)</f>
        <v>0</v>
      </c>
      <c r="E120" s="57">
        <f t="shared" si="47"/>
        <v>0</v>
      </c>
      <c r="F120" s="36">
        <f t="shared" si="48"/>
        <v>0</v>
      </c>
      <c r="G120" s="58">
        <f>SUM(GASMES!X120)</f>
        <v>0</v>
      </c>
      <c r="H120" s="36">
        <f t="shared" si="49"/>
        <v>0</v>
      </c>
      <c r="I120" s="41">
        <f>SUM(I121:I123)</f>
        <v>0</v>
      </c>
      <c r="J120" s="36">
        <f t="shared" si="50"/>
        <v>0</v>
      </c>
      <c r="K120" s="37">
        <f t="shared" si="51"/>
        <v>0</v>
      </c>
      <c r="L120" s="36">
        <f t="shared" si="52"/>
        <v>0</v>
      </c>
      <c r="M120" s="25">
        <f t="shared" si="53"/>
        <v>0</v>
      </c>
    </row>
    <row r="121" spans="1:13" ht="12.75" hidden="1">
      <c r="A121" s="30" t="s">
        <v>241</v>
      </c>
      <c r="B121" s="32" t="s">
        <v>242</v>
      </c>
      <c r="C121" s="42"/>
      <c r="D121" s="58">
        <f>SUM(GASMES!W121)</f>
        <v>0</v>
      </c>
      <c r="E121" s="57">
        <f t="shared" si="47"/>
        <v>0</v>
      </c>
      <c r="F121" s="36">
        <f t="shared" si="48"/>
        <v>0</v>
      </c>
      <c r="G121" s="58">
        <f>SUM(GASMES!X121)</f>
        <v>0</v>
      </c>
      <c r="H121" s="36">
        <f t="shared" si="49"/>
        <v>0</v>
      </c>
      <c r="I121" s="41"/>
      <c r="J121" s="36">
        <f t="shared" si="50"/>
        <v>0</v>
      </c>
      <c r="K121" s="37">
        <f t="shared" si="51"/>
        <v>0</v>
      </c>
      <c r="L121" s="36">
        <f t="shared" si="52"/>
        <v>0</v>
      </c>
      <c r="M121" s="25">
        <f t="shared" si="53"/>
        <v>0</v>
      </c>
    </row>
    <row r="122" spans="1:13" ht="12.75" hidden="1">
      <c r="A122" s="30" t="s">
        <v>243</v>
      </c>
      <c r="B122" s="40" t="s">
        <v>244</v>
      </c>
      <c r="C122" s="42"/>
      <c r="D122" s="58">
        <f>SUM(GASMES!W122)</f>
        <v>0</v>
      </c>
      <c r="E122" s="57">
        <f aca="true" t="shared" si="54" ref="E122:E137">SUM(C122+D122)</f>
        <v>0</v>
      </c>
      <c r="F122" s="36">
        <f aca="true" t="shared" si="55" ref="F122:F137">IF(OR(E122=0,E$391=0),0,E122/E$391)*100</f>
        <v>0</v>
      </c>
      <c r="G122" s="58">
        <f>SUM(GASMES!X122)</f>
        <v>0</v>
      </c>
      <c r="H122" s="36">
        <f t="shared" si="49"/>
        <v>0</v>
      </c>
      <c r="I122" s="41"/>
      <c r="J122" s="36">
        <f t="shared" si="50"/>
        <v>0</v>
      </c>
      <c r="K122" s="37">
        <f t="shared" si="51"/>
        <v>0</v>
      </c>
      <c r="L122" s="36">
        <f t="shared" si="52"/>
        <v>0</v>
      </c>
      <c r="M122" s="25">
        <f t="shared" si="53"/>
        <v>0</v>
      </c>
    </row>
    <row r="123" spans="1:13" ht="12.75" hidden="1">
      <c r="A123" s="30" t="s">
        <v>245</v>
      </c>
      <c r="B123" s="40" t="s">
        <v>246</v>
      </c>
      <c r="C123" s="42"/>
      <c r="D123" s="58">
        <f>SUM(GASMES!W123)</f>
        <v>0</v>
      </c>
      <c r="E123" s="57">
        <f t="shared" si="54"/>
        <v>0</v>
      </c>
      <c r="F123" s="36">
        <f t="shared" si="55"/>
        <v>0</v>
      </c>
      <c r="G123" s="58">
        <f>SUM(GASMES!X123)</f>
        <v>0</v>
      </c>
      <c r="H123" s="36">
        <f t="shared" si="49"/>
        <v>0</v>
      </c>
      <c r="I123" s="41"/>
      <c r="J123" s="36">
        <f t="shared" si="50"/>
        <v>0</v>
      </c>
      <c r="K123" s="37">
        <f t="shared" si="51"/>
        <v>0</v>
      </c>
      <c r="L123" s="36">
        <f t="shared" si="52"/>
        <v>0</v>
      </c>
      <c r="M123" s="25">
        <f t="shared" si="53"/>
        <v>0</v>
      </c>
    </row>
    <row r="124" spans="1:13" ht="12.75">
      <c r="A124" s="30" t="s">
        <v>247</v>
      </c>
      <c r="B124" s="32" t="s">
        <v>248</v>
      </c>
      <c r="C124" s="42">
        <v>832129</v>
      </c>
      <c r="D124" s="58">
        <f>SUM(GASMES!W124)</f>
        <v>-76963.204</v>
      </c>
      <c r="E124" s="57">
        <f t="shared" si="54"/>
        <v>755165.796</v>
      </c>
      <c r="F124" s="36">
        <f t="shared" si="55"/>
        <v>0.8092290798753636</v>
      </c>
      <c r="G124" s="58">
        <f>SUM(GASMES!X124)</f>
        <v>750400.6</v>
      </c>
      <c r="H124" s="36">
        <f t="shared" si="49"/>
        <v>99.36898678075192</v>
      </c>
      <c r="I124" s="41"/>
      <c r="J124" s="36">
        <f t="shared" si="50"/>
        <v>0</v>
      </c>
      <c r="K124" s="37">
        <f t="shared" si="51"/>
        <v>750400.6</v>
      </c>
      <c r="L124" s="36">
        <f t="shared" si="52"/>
        <v>99.36898678075192</v>
      </c>
      <c r="M124" s="25">
        <f t="shared" si="53"/>
        <v>4765.195999999996</v>
      </c>
    </row>
    <row r="125" spans="1:13" ht="12.75">
      <c r="A125" s="30" t="s">
        <v>249</v>
      </c>
      <c r="B125" s="32" t="s">
        <v>250</v>
      </c>
      <c r="C125" s="42">
        <v>138688</v>
      </c>
      <c r="D125" s="58">
        <f>SUM(GASMES!W125)</f>
        <v>-9160.534</v>
      </c>
      <c r="E125" s="57">
        <f t="shared" si="54"/>
        <v>129527.466</v>
      </c>
      <c r="F125" s="36">
        <f t="shared" si="55"/>
        <v>0.13880050273061817</v>
      </c>
      <c r="G125" s="58">
        <f>SUM(GASMES!X125)</f>
        <v>125066.8</v>
      </c>
      <c r="H125" s="36">
        <f t="shared" si="49"/>
        <v>96.55620067484375</v>
      </c>
      <c r="I125" s="41"/>
      <c r="J125" s="36">
        <f t="shared" si="50"/>
        <v>0</v>
      </c>
      <c r="K125" s="37">
        <f t="shared" si="51"/>
        <v>125066.8</v>
      </c>
      <c r="L125" s="36">
        <f t="shared" si="52"/>
        <v>96.55620067484375</v>
      </c>
      <c r="M125" s="25">
        <f t="shared" si="53"/>
        <v>4460.665999999997</v>
      </c>
    </row>
    <row r="126" spans="1:13" ht="12.75" hidden="1">
      <c r="A126" s="30" t="s">
        <v>251</v>
      </c>
      <c r="B126" s="40" t="s">
        <v>252</v>
      </c>
      <c r="C126" s="42"/>
      <c r="D126" s="58">
        <f>SUM(GASMES!W126)</f>
        <v>0</v>
      </c>
      <c r="E126" s="57">
        <f t="shared" si="54"/>
        <v>0</v>
      </c>
      <c r="F126" s="36">
        <f t="shared" si="55"/>
        <v>0</v>
      </c>
      <c r="G126" s="58">
        <f>SUM(GASMES!X126)</f>
        <v>0</v>
      </c>
      <c r="H126" s="36">
        <f t="shared" si="49"/>
        <v>0</v>
      </c>
      <c r="I126" s="41"/>
      <c r="J126" s="36">
        <f t="shared" si="50"/>
        <v>0</v>
      </c>
      <c r="K126" s="37">
        <f t="shared" si="51"/>
        <v>0</v>
      </c>
      <c r="L126" s="36">
        <f t="shared" si="52"/>
        <v>0</v>
      </c>
      <c r="M126" s="25">
        <f t="shared" si="53"/>
        <v>0</v>
      </c>
    </row>
    <row r="127" spans="1:13" ht="12.75">
      <c r="A127" s="30" t="s">
        <v>253</v>
      </c>
      <c r="B127" s="32" t="s">
        <v>254</v>
      </c>
      <c r="C127" s="42">
        <v>1388712</v>
      </c>
      <c r="D127" s="58">
        <f>SUM(GASMES!W127)</f>
        <v>-1388711.543</v>
      </c>
      <c r="E127" s="57">
        <f t="shared" si="54"/>
        <v>0.45699999993667006</v>
      </c>
      <c r="F127" s="36">
        <f t="shared" si="55"/>
        <v>4.897172136379344E-07</v>
      </c>
      <c r="G127" s="58">
        <f>SUM(GASMES!X127)</f>
        <v>0</v>
      </c>
      <c r="H127" s="36">
        <f t="shared" si="49"/>
        <v>0</v>
      </c>
      <c r="I127" s="41"/>
      <c r="J127" s="36">
        <f t="shared" si="50"/>
        <v>0</v>
      </c>
      <c r="K127" s="37">
        <f t="shared" si="51"/>
        <v>0</v>
      </c>
      <c r="L127" s="36">
        <f t="shared" si="52"/>
        <v>0</v>
      </c>
      <c r="M127" s="25">
        <f t="shared" si="53"/>
        <v>0.45699999993667006</v>
      </c>
    </row>
    <row r="128" spans="1:13" ht="12.75" hidden="1">
      <c r="A128" s="30" t="s">
        <v>255</v>
      </c>
      <c r="B128" s="32" t="s">
        <v>256</v>
      </c>
      <c r="C128" s="42"/>
      <c r="D128" s="58">
        <f>SUM(GASMES!W128)</f>
        <v>0</v>
      </c>
      <c r="E128" s="57">
        <f t="shared" si="54"/>
        <v>0</v>
      </c>
      <c r="F128" s="36">
        <f t="shared" si="55"/>
        <v>0</v>
      </c>
      <c r="G128" s="58">
        <f>SUM(GASMES!X128)</f>
        <v>0</v>
      </c>
      <c r="H128" s="36">
        <f t="shared" si="49"/>
        <v>0</v>
      </c>
      <c r="I128" s="41"/>
      <c r="J128" s="36">
        <f t="shared" si="50"/>
        <v>0</v>
      </c>
      <c r="K128" s="37">
        <f t="shared" si="51"/>
        <v>0</v>
      </c>
      <c r="L128" s="36">
        <f t="shared" si="52"/>
        <v>0</v>
      </c>
      <c r="M128" s="25">
        <f t="shared" si="53"/>
        <v>0</v>
      </c>
    </row>
    <row r="129" spans="1:13" ht="12.75" hidden="1">
      <c r="A129" s="27" t="s">
        <v>257</v>
      </c>
      <c r="B129" s="28" t="s">
        <v>258</v>
      </c>
      <c r="C129" s="46">
        <f>SUM(C130+C158+C199)</f>
        <v>0</v>
      </c>
      <c r="D129" s="59">
        <f>SUM(GASMES!W129)</f>
        <v>0</v>
      </c>
      <c r="E129" s="56">
        <f t="shared" si="54"/>
        <v>0</v>
      </c>
      <c r="F129" s="34">
        <f t="shared" si="55"/>
        <v>0</v>
      </c>
      <c r="G129" s="59">
        <f>SUM(GASMES!X129)</f>
        <v>0</v>
      </c>
      <c r="H129" s="34">
        <f t="shared" si="49"/>
        <v>0</v>
      </c>
      <c r="I129" s="45">
        <f>SUM(I130+I158+I199)</f>
        <v>0</v>
      </c>
      <c r="J129" s="34">
        <f t="shared" si="50"/>
        <v>0</v>
      </c>
      <c r="K129" s="35">
        <f t="shared" si="51"/>
        <v>0</v>
      </c>
      <c r="L129" s="34">
        <f t="shared" si="52"/>
        <v>0</v>
      </c>
      <c r="M129" s="29">
        <f t="shared" si="53"/>
        <v>0</v>
      </c>
    </row>
    <row r="130" spans="1:13" ht="12.75" hidden="1">
      <c r="A130" s="27" t="s">
        <v>259</v>
      </c>
      <c r="B130" s="28" t="s">
        <v>21</v>
      </c>
      <c r="C130" s="46">
        <f>SUM(C131:C157)</f>
        <v>0</v>
      </c>
      <c r="D130" s="59">
        <f>SUM(GASMES!W130)</f>
        <v>0</v>
      </c>
      <c r="E130" s="56">
        <f t="shared" si="54"/>
        <v>0</v>
      </c>
      <c r="F130" s="34">
        <f t="shared" si="55"/>
        <v>0</v>
      </c>
      <c r="G130" s="59">
        <f>SUM(GASMES!X130)</f>
        <v>0</v>
      </c>
      <c r="H130" s="34">
        <f t="shared" si="49"/>
        <v>0</v>
      </c>
      <c r="I130" s="45">
        <f>SUM(I131:I157)</f>
        <v>0</v>
      </c>
      <c r="J130" s="34">
        <f t="shared" si="50"/>
        <v>0</v>
      </c>
      <c r="K130" s="35">
        <f t="shared" si="51"/>
        <v>0</v>
      </c>
      <c r="L130" s="34">
        <f t="shared" si="52"/>
        <v>0</v>
      </c>
      <c r="M130" s="29">
        <f t="shared" si="53"/>
        <v>0</v>
      </c>
    </row>
    <row r="131" spans="1:13" ht="12.75" hidden="1">
      <c r="A131" s="30" t="s">
        <v>260</v>
      </c>
      <c r="B131" s="32" t="s">
        <v>23</v>
      </c>
      <c r="C131" s="42"/>
      <c r="D131" s="58">
        <f>SUM(GASMES!W131)</f>
        <v>0</v>
      </c>
      <c r="E131" s="57">
        <f t="shared" si="54"/>
        <v>0</v>
      </c>
      <c r="F131" s="36">
        <f t="shared" si="55"/>
        <v>0</v>
      </c>
      <c r="G131" s="58">
        <f>SUM(GASMES!X131)</f>
        <v>0</v>
      </c>
      <c r="H131" s="36">
        <f t="shared" si="49"/>
        <v>0</v>
      </c>
      <c r="I131" s="41"/>
      <c r="J131" s="36">
        <f t="shared" si="50"/>
        <v>0</v>
      </c>
      <c r="K131" s="37">
        <f t="shared" si="51"/>
        <v>0</v>
      </c>
      <c r="L131" s="36">
        <f t="shared" si="52"/>
        <v>0</v>
      </c>
      <c r="M131" s="25">
        <f t="shared" si="53"/>
        <v>0</v>
      </c>
    </row>
    <row r="132" spans="1:13" ht="12.75" hidden="1">
      <c r="A132" s="30" t="s">
        <v>261</v>
      </c>
      <c r="B132" s="32" t="s">
        <v>25</v>
      </c>
      <c r="C132" s="42"/>
      <c r="D132" s="58">
        <f>SUM(GASMES!W132)</f>
        <v>0</v>
      </c>
      <c r="E132" s="57">
        <f t="shared" si="54"/>
        <v>0</v>
      </c>
      <c r="F132" s="36">
        <f t="shared" si="55"/>
        <v>0</v>
      </c>
      <c r="G132" s="58">
        <f>SUM(GASMES!X132)</f>
        <v>0</v>
      </c>
      <c r="H132" s="36">
        <f t="shared" si="49"/>
        <v>0</v>
      </c>
      <c r="I132" s="41"/>
      <c r="J132" s="36">
        <f t="shared" si="50"/>
        <v>0</v>
      </c>
      <c r="K132" s="37">
        <f t="shared" si="51"/>
        <v>0</v>
      </c>
      <c r="L132" s="36">
        <f t="shared" si="52"/>
        <v>0</v>
      </c>
      <c r="M132" s="25">
        <f t="shared" si="53"/>
        <v>0</v>
      </c>
    </row>
    <row r="133" spans="1:13" ht="12.75" hidden="1">
      <c r="A133" s="30" t="s">
        <v>262</v>
      </c>
      <c r="B133" s="32" t="s">
        <v>27</v>
      </c>
      <c r="C133" s="42"/>
      <c r="D133" s="58">
        <f>SUM(GASMES!W133)</f>
        <v>0</v>
      </c>
      <c r="E133" s="57">
        <f t="shared" si="54"/>
        <v>0</v>
      </c>
      <c r="F133" s="36">
        <f t="shared" si="55"/>
        <v>0</v>
      </c>
      <c r="G133" s="58">
        <f>SUM(GASMES!X133)</f>
        <v>0</v>
      </c>
      <c r="H133" s="36">
        <f t="shared" si="49"/>
        <v>0</v>
      </c>
      <c r="I133" s="41"/>
      <c r="J133" s="36">
        <f t="shared" si="50"/>
        <v>0</v>
      </c>
      <c r="K133" s="37">
        <f t="shared" si="51"/>
        <v>0</v>
      </c>
      <c r="L133" s="36">
        <f t="shared" si="52"/>
        <v>0</v>
      </c>
      <c r="M133" s="25">
        <f t="shared" si="53"/>
        <v>0</v>
      </c>
    </row>
    <row r="134" spans="1:13" ht="12.75" hidden="1">
      <c r="A134" s="30" t="s">
        <v>263</v>
      </c>
      <c r="B134" s="32" t="s">
        <v>29</v>
      </c>
      <c r="C134" s="42"/>
      <c r="D134" s="58">
        <f>SUM(GASMES!W134)</f>
        <v>0</v>
      </c>
      <c r="E134" s="57">
        <f t="shared" si="54"/>
        <v>0</v>
      </c>
      <c r="F134" s="36">
        <f t="shared" si="55"/>
        <v>0</v>
      </c>
      <c r="G134" s="58">
        <f>SUM(GASMES!X134)</f>
        <v>0</v>
      </c>
      <c r="H134" s="36">
        <f t="shared" si="49"/>
        <v>0</v>
      </c>
      <c r="I134" s="41"/>
      <c r="J134" s="36">
        <f t="shared" si="50"/>
        <v>0</v>
      </c>
      <c r="K134" s="37">
        <f t="shared" si="51"/>
        <v>0</v>
      </c>
      <c r="L134" s="36">
        <f t="shared" si="52"/>
        <v>0</v>
      </c>
      <c r="M134" s="25">
        <f t="shared" si="53"/>
        <v>0</v>
      </c>
    </row>
    <row r="135" spans="1:13" ht="12.75" hidden="1">
      <c r="A135" s="30" t="s">
        <v>264</v>
      </c>
      <c r="B135" s="32" t="s">
        <v>265</v>
      </c>
      <c r="C135" s="42"/>
      <c r="D135" s="58">
        <f>SUM(GASMES!W135)</f>
        <v>0</v>
      </c>
      <c r="E135" s="57">
        <f t="shared" si="54"/>
        <v>0</v>
      </c>
      <c r="F135" s="36">
        <f t="shared" si="55"/>
        <v>0</v>
      </c>
      <c r="G135" s="58">
        <f>SUM(GASMES!X135)</f>
        <v>0</v>
      </c>
      <c r="H135" s="36">
        <f aca="true" t="shared" si="56" ref="H135:H150">IF(OR(G135=0,E135=0),0,G135/E135)*100</f>
        <v>0</v>
      </c>
      <c r="I135" s="41"/>
      <c r="J135" s="36">
        <f aca="true" t="shared" si="57" ref="J135:J150">IF(OR(I135=0,E135=0),0,I135/E135)*100</f>
        <v>0</v>
      </c>
      <c r="K135" s="37">
        <f aca="true" t="shared" si="58" ref="K135:K150">SUM(G135+I135)</f>
        <v>0</v>
      </c>
      <c r="L135" s="36">
        <f aca="true" t="shared" si="59" ref="L135:L150">IF(OR(K135=0,E135=0),0,K135/E135)*100</f>
        <v>0</v>
      </c>
      <c r="M135" s="25">
        <f aca="true" t="shared" si="60" ref="M135:M150">SUM(E135-K135)</f>
        <v>0</v>
      </c>
    </row>
    <row r="136" spans="1:13" ht="12.75" hidden="1">
      <c r="A136" s="30" t="s">
        <v>266</v>
      </c>
      <c r="B136" s="32" t="s">
        <v>33</v>
      </c>
      <c r="C136" s="42"/>
      <c r="D136" s="58">
        <f>SUM(GASMES!W136)</f>
        <v>0</v>
      </c>
      <c r="E136" s="57">
        <f t="shared" si="54"/>
        <v>0</v>
      </c>
      <c r="F136" s="36">
        <f t="shared" si="55"/>
        <v>0</v>
      </c>
      <c r="G136" s="58">
        <f>SUM(GASMES!X136)</f>
        <v>0</v>
      </c>
      <c r="H136" s="36">
        <f t="shared" si="56"/>
        <v>0</v>
      </c>
      <c r="I136" s="41"/>
      <c r="J136" s="36">
        <f t="shared" si="57"/>
        <v>0</v>
      </c>
      <c r="K136" s="37">
        <f t="shared" si="58"/>
        <v>0</v>
      </c>
      <c r="L136" s="36">
        <f t="shared" si="59"/>
        <v>0</v>
      </c>
      <c r="M136" s="25">
        <f t="shared" si="60"/>
        <v>0</v>
      </c>
    </row>
    <row r="137" spans="1:13" ht="12.75" hidden="1">
      <c r="A137" s="30" t="s">
        <v>267</v>
      </c>
      <c r="B137" s="32" t="s">
        <v>35</v>
      </c>
      <c r="C137" s="42"/>
      <c r="D137" s="58">
        <f>SUM(GASMES!W137)</f>
        <v>0</v>
      </c>
      <c r="E137" s="57">
        <f t="shared" si="54"/>
        <v>0</v>
      </c>
      <c r="F137" s="36">
        <f t="shared" si="55"/>
        <v>0</v>
      </c>
      <c r="G137" s="58">
        <f>SUM(GASMES!X137)</f>
        <v>0</v>
      </c>
      <c r="H137" s="36">
        <f t="shared" si="56"/>
        <v>0</v>
      </c>
      <c r="I137" s="41"/>
      <c r="J137" s="36">
        <f t="shared" si="57"/>
        <v>0</v>
      </c>
      <c r="K137" s="37">
        <f t="shared" si="58"/>
        <v>0</v>
      </c>
      <c r="L137" s="36">
        <f t="shared" si="59"/>
        <v>0</v>
      </c>
      <c r="M137" s="25">
        <f t="shared" si="60"/>
        <v>0</v>
      </c>
    </row>
    <row r="138" spans="1:13" ht="12.75" hidden="1">
      <c r="A138" s="30" t="s">
        <v>268</v>
      </c>
      <c r="B138" s="32" t="s">
        <v>37</v>
      </c>
      <c r="C138" s="42"/>
      <c r="D138" s="58">
        <f>SUM(GASMES!W138)</f>
        <v>0</v>
      </c>
      <c r="E138" s="57">
        <f aca="true" t="shared" si="61" ref="E138:E153">SUM(C138+D138)</f>
        <v>0</v>
      </c>
      <c r="F138" s="36">
        <f aca="true" t="shared" si="62" ref="F138:F153">IF(OR(E138=0,E$391=0),0,E138/E$391)*100</f>
        <v>0</v>
      </c>
      <c r="G138" s="58">
        <f>SUM(GASMES!X138)</f>
        <v>0</v>
      </c>
      <c r="H138" s="36">
        <f t="shared" si="56"/>
        <v>0</v>
      </c>
      <c r="I138" s="41"/>
      <c r="J138" s="36">
        <f t="shared" si="57"/>
        <v>0</v>
      </c>
      <c r="K138" s="37">
        <f t="shared" si="58"/>
        <v>0</v>
      </c>
      <c r="L138" s="36">
        <f t="shared" si="59"/>
        <v>0</v>
      </c>
      <c r="M138" s="25">
        <f t="shared" si="60"/>
        <v>0</v>
      </c>
    </row>
    <row r="139" spans="1:13" ht="12.75" hidden="1">
      <c r="A139" s="30" t="s">
        <v>269</v>
      </c>
      <c r="B139" s="32" t="s">
        <v>39</v>
      </c>
      <c r="C139" s="42"/>
      <c r="D139" s="58">
        <f>SUM(GASMES!W139)</f>
        <v>0</v>
      </c>
      <c r="E139" s="57">
        <f t="shared" si="61"/>
        <v>0</v>
      </c>
      <c r="F139" s="36">
        <f t="shared" si="62"/>
        <v>0</v>
      </c>
      <c r="G139" s="58">
        <f>SUM(GASMES!X139)</f>
        <v>0</v>
      </c>
      <c r="H139" s="36">
        <f t="shared" si="56"/>
        <v>0</v>
      </c>
      <c r="I139" s="41"/>
      <c r="J139" s="36">
        <f t="shared" si="57"/>
        <v>0</v>
      </c>
      <c r="K139" s="37">
        <f t="shared" si="58"/>
        <v>0</v>
      </c>
      <c r="L139" s="36">
        <f t="shared" si="59"/>
        <v>0</v>
      </c>
      <c r="M139" s="25">
        <f t="shared" si="60"/>
        <v>0</v>
      </c>
    </row>
    <row r="140" spans="1:13" ht="12.75" hidden="1">
      <c r="A140" s="30" t="s">
        <v>270</v>
      </c>
      <c r="B140" s="32" t="s">
        <v>45</v>
      </c>
      <c r="C140" s="42"/>
      <c r="D140" s="58">
        <f>SUM(GASMES!W140)</f>
        <v>0</v>
      </c>
      <c r="E140" s="57">
        <f t="shared" si="61"/>
        <v>0</v>
      </c>
      <c r="F140" s="36">
        <f t="shared" si="62"/>
        <v>0</v>
      </c>
      <c r="G140" s="58">
        <f>SUM(GASMES!X140)</f>
        <v>0</v>
      </c>
      <c r="H140" s="36">
        <f t="shared" si="56"/>
        <v>0</v>
      </c>
      <c r="I140" s="41"/>
      <c r="J140" s="36">
        <f t="shared" si="57"/>
        <v>0</v>
      </c>
      <c r="K140" s="37">
        <f t="shared" si="58"/>
        <v>0</v>
      </c>
      <c r="L140" s="36">
        <f t="shared" si="59"/>
        <v>0</v>
      </c>
      <c r="M140" s="25">
        <f t="shared" si="60"/>
        <v>0</v>
      </c>
    </row>
    <row r="141" spans="1:13" ht="12.75" hidden="1">
      <c r="A141" s="30" t="s">
        <v>271</v>
      </c>
      <c r="B141" s="32" t="s">
        <v>47</v>
      </c>
      <c r="C141" s="42"/>
      <c r="D141" s="58">
        <f>SUM(GASMES!W141)</f>
        <v>0</v>
      </c>
      <c r="E141" s="57">
        <f t="shared" si="61"/>
        <v>0</v>
      </c>
      <c r="F141" s="36">
        <f t="shared" si="62"/>
        <v>0</v>
      </c>
      <c r="G141" s="58">
        <f>SUM(GASMES!X141)</f>
        <v>0</v>
      </c>
      <c r="H141" s="36">
        <f t="shared" si="56"/>
        <v>0</v>
      </c>
      <c r="I141" s="41"/>
      <c r="J141" s="36">
        <f t="shared" si="57"/>
        <v>0</v>
      </c>
      <c r="K141" s="37">
        <f t="shared" si="58"/>
        <v>0</v>
      </c>
      <c r="L141" s="36">
        <f t="shared" si="59"/>
        <v>0</v>
      </c>
      <c r="M141" s="25">
        <f t="shared" si="60"/>
        <v>0</v>
      </c>
    </row>
    <row r="142" spans="1:13" ht="12.75" hidden="1">
      <c r="A142" s="30" t="s">
        <v>272</v>
      </c>
      <c r="B142" s="32" t="s">
        <v>49</v>
      </c>
      <c r="C142" s="42"/>
      <c r="D142" s="58">
        <f>SUM(GASMES!W142)</f>
        <v>0</v>
      </c>
      <c r="E142" s="57">
        <f t="shared" si="61"/>
        <v>0</v>
      </c>
      <c r="F142" s="36">
        <f t="shared" si="62"/>
        <v>0</v>
      </c>
      <c r="G142" s="58">
        <f>SUM(GASMES!X142)</f>
        <v>0</v>
      </c>
      <c r="H142" s="36">
        <f t="shared" si="56"/>
        <v>0</v>
      </c>
      <c r="I142" s="41"/>
      <c r="J142" s="36">
        <f t="shared" si="57"/>
        <v>0</v>
      </c>
      <c r="K142" s="37">
        <f t="shared" si="58"/>
        <v>0</v>
      </c>
      <c r="L142" s="36">
        <f t="shared" si="59"/>
        <v>0</v>
      </c>
      <c r="M142" s="25">
        <f t="shared" si="60"/>
        <v>0</v>
      </c>
    </row>
    <row r="143" spans="1:13" ht="12.75" hidden="1">
      <c r="A143" s="30" t="s">
        <v>273</v>
      </c>
      <c r="B143" s="32" t="s">
        <v>51</v>
      </c>
      <c r="C143" s="42"/>
      <c r="D143" s="58">
        <f>SUM(GASMES!W143)</f>
        <v>0</v>
      </c>
      <c r="E143" s="57">
        <f t="shared" si="61"/>
        <v>0</v>
      </c>
      <c r="F143" s="36">
        <f t="shared" si="62"/>
        <v>0</v>
      </c>
      <c r="G143" s="58">
        <f>SUM(GASMES!X143)</f>
        <v>0</v>
      </c>
      <c r="H143" s="36">
        <f t="shared" si="56"/>
        <v>0</v>
      </c>
      <c r="I143" s="41"/>
      <c r="J143" s="36">
        <f t="shared" si="57"/>
        <v>0</v>
      </c>
      <c r="K143" s="37">
        <f t="shared" si="58"/>
        <v>0</v>
      </c>
      <c r="L143" s="36">
        <f t="shared" si="59"/>
        <v>0</v>
      </c>
      <c r="M143" s="25">
        <f t="shared" si="60"/>
        <v>0</v>
      </c>
    </row>
    <row r="144" spans="1:13" ht="12.75" hidden="1">
      <c r="A144" s="30" t="s">
        <v>274</v>
      </c>
      <c r="B144" s="32" t="s">
        <v>53</v>
      </c>
      <c r="C144" s="42"/>
      <c r="D144" s="58">
        <f>SUM(GASMES!W144)</f>
        <v>0</v>
      </c>
      <c r="E144" s="57">
        <f t="shared" si="61"/>
        <v>0</v>
      </c>
      <c r="F144" s="36">
        <f t="shared" si="62"/>
        <v>0</v>
      </c>
      <c r="G144" s="58">
        <f>SUM(GASMES!X144)</f>
        <v>0</v>
      </c>
      <c r="H144" s="36">
        <f t="shared" si="56"/>
        <v>0</v>
      </c>
      <c r="I144" s="41"/>
      <c r="J144" s="36">
        <f t="shared" si="57"/>
        <v>0</v>
      </c>
      <c r="K144" s="37">
        <f t="shared" si="58"/>
        <v>0</v>
      </c>
      <c r="L144" s="36">
        <f t="shared" si="59"/>
        <v>0</v>
      </c>
      <c r="M144" s="25">
        <f t="shared" si="60"/>
        <v>0</v>
      </c>
    </row>
    <row r="145" spans="1:13" ht="12.75" hidden="1">
      <c r="A145" s="30" t="s">
        <v>275</v>
      </c>
      <c r="B145" s="32" t="s">
        <v>55</v>
      </c>
      <c r="C145" s="42"/>
      <c r="D145" s="58">
        <f>SUM(GASMES!W145)</f>
        <v>0</v>
      </c>
      <c r="E145" s="57">
        <f t="shared" si="61"/>
        <v>0</v>
      </c>
      <c r="F145" s="36">
        <f t="shared" si="62"/>
        <v>0</v>
      </c>
      <c r="G145" s="58">
        <f>SUM(GASMES!X145)</f>
        <v>0</v>
      </c>
      <c r="H145" s="36">
        <f t="shared" si="56"/>
        <v>0</v>
      </c>
      <c r="I145" s="41"/>
      <c r="J145" s="36">
        <f t="shared" si="57"/>
        <v>0</v>
      </c>
      <c r="K145" s="37">
        <f t="shared" si="58"/>
        <v>0</v>
      </c>
      <c r="L145" s="36">
        <f t="shared" si="59"/>
        <v>0</v>
      </c>
      <c r="M145" s="25">
        <f t="shared" si="60"/>
        <v>0</v>
      </c>
    </row>
    <row r="146" spans="1:13" ht="12.75" hidden="1">
      <c r="A146" s="30" t="s">
        <v>276</v>
      </c>
      <c r="B146" s="32" t="s">
        <v>57</v>
      </c>
      <c r="C146" s="42"/>
      <c r="D146" s="58">
        <f>SUM(GASMES!W146)</f>
        <v>0</v>
      </c>
      <c r="E146" s="57">
        <f t="shared" si="61"/>
        <v>0</v>
      </c>
      <c r="F146" s="36">
        <f t="shared" si="62"/>
        <v>0</v>
      </c>
      <c r="G146" s="58">
        <f>SUM(GASMES!X146)</f>
        <v>0</v>
      </c>
      <c r="H146" s="36">
        <f t="shared" si="56"/>
        <v>0</v>
      </c>
      <c r="I146" s="41"/>
      <c r="J146" s="36">
        <f t="shared" si="57"/>
        <v>0</v>
      </c>
      <c r="K146" s="37">
        <f t="shared" si="58"/>
        <v>0</v>
      </c>
      <c r="L146" s="36">
        <f t="shared" si="59"/>
        <v>0</v>
      </c>
      <c r="M146" s="25">
        <f t="shared" si="60"/>
        <v>0</v>
      </c>
    </row>
    <row r="147" spans="1:13" ht="12.75" hidden="1">
      <c r="A147" s="30" t="s">
        <v>277</v>
      </c>
      <c r="B147" s="32" t="s">
        <v>59</v>
      </c>
      <c r="C147" s="42"/>
      <c r="D147" s="58">
        <f>SUM(GASMES!W147)</f>
        <v>0</v>
      </c>
      <c r="E147" s="57">
        <f t="shared" si="61"/>
        <v>0</v>
      </c>
      <c r="F147" s="36">
        <f t="shared" si="62"/>
        <v>0</v>
      </c>
      <c r="G147" s="58">
        <f>SUM(GASMES!X147)</f>
        <v>0</v>
      </c>
      <c r="H147" s="36">
        <f t="shared" si="56"/>
        <v>0</v>
      </c>
      <c r="I147" s="41"/>
      <c r="J147" s="36">
        <f t="shared" si="57"/>
        <v>0</v>
      </c>
      <c r="K147" s="37">
        <f t="shared" si="58"/>
        <v>0</v>
      </c>
      <c r="L147" s="36">
        <f t="shared" si="59"/>
        <v>0</v>
      </c>
      <c r="M147" s="25">
        <f t="shared" si="60"/>
        <v>0</v>
      </c>
    </row>
    <row r="148" spans="1:13" ht="12.75" hidden="1">
      <c r="A148" s="30" t="s">
        <v>278</v>
      </c>
      <c r="B148" s="32" t="s">
        <v>61</v>
      </c>
      <c r="C148" s="42"/>
      <c r="D148" s="58">
        <f>SUM(GASMES!W148)</f>
        <v>0</v>
      </c>
      <c r="E148" s="57">
        <f t="shared" si="61"/>
        <v>0</v>
      </c>
      <c r="F148" s="36">
        <f t="shared" si="62"/>
        <v>0</v>
      </c>
      <c r="G148" s="58">
        <f>SUM(GASMES!X148)</f>
        <v>0</v>
      </c>
      <c r="H148" s="36">
        <f t="shared" si="56"/>
        <v>0</v>
      </c>
      <c r="I148" s="41"/>
      <c r="J148" s="36">
        <f t="shared" si="57"/>
        <v>0</v>
      </c>
      <c r="K148" s="37">
        <f t="shared" si="58"/>
        <v>0</v>
      </c>
      <c r="L148" s="36">
        <f t="shared" si="59"/>
        <v>0</v>
      </c>
      <c r="M148" s="25">
        <f t="shared" si="60"/>
        <v>0</v>
      </c>
    </row>
    <row r="149" spans="1:13" ht="12.75" hidden="1">
      <c r="A149" s="30" t="s">
        <v>279</v>
      </c>
      <c r="B149" s="32" t="s">
        <v>63</v>
      </c>
      <c r="C149" s="42"/>
      <c r="D149" s="58">
        <f>SUM(GASMES!W149)</f>
        <v>0</v>
      </c>
      <c r="E149" s="57">
        <f t="shared" si="61"/>
        <v>0</v>
      </c>
      <c r="F149" s="36">
        <f t="shared" si="62"/>
        <v>0</v>
      </c>
      <c r="G149" s="58">
        <f>SUM(GASMES!X149)</f>
        <v>0</v>
      </c>
      <c r="H149" s="36">
        <f t="shared" si="56"/>
        <v>0</v>
      </c>
      <c r="I149" s="41"/>
      <c r="J149" s="36">
        <f t="shared" si="57"/>
        <v>0</v>
      </c>
      <c r="K149" s="37">
        <f t="shared" si="58"/>
        <v>0</v>
      </c>
      <c r="L149" s="36">
        <f t="shared" si="59"/>
        <v>0</v>
      </c>
      <c r="M149" s="25">
        <f t="shared" si="60"/>
        <v>0</v>
      </c>
    </row>
    <row r="150" spans="1:13" ht="12.75" hidden="1">
      <c r="A150" s="30" t="s">
        <v>280</v>
      </c>
      <c r="B150" s="32" t="s">
        <v>65</v>
      </c>
      <c r="C150" s="42"/>
      <c r="D150" s="58">
        <f>SUM(GASMES!W150)</f>
        <v>0</v>
      </c>
      <c r="E150" s="57">
        <f t="shared" si="61"/>
        <v>0</v>
      </c>
      <c r="F150" s="36">
        <f t="shared" si="62"/>
        <v>0</v>
      </c>
      <c r="G150" s="58">
        <f>SUM(GASMES!X150)</f>
        <v>0</v>
      </c>
      <c r="H150" s="36">
        <f t="shared" si="56"/>
        <v>0</v>
      </c>
      <c r="I150" s="41"/>
      <c r="J150" s="36">
        <f t="shared" si="57"/>
        <v>0</v>
      </c>
      <c r="K150" s="37">
        <f t="shared" si="58"/>
        <v>0</v>
      </c>
      <c r="L150" s="36">
        <f t="shared" si="59"/>
        <v>0</v>
      </c>
      <c r="M150" s="25">
        <f t="shared" si="60"/>
        <v>0</v>
      </c>
    </row>
    <row r="151" spans="1:13" ht="12.75" hidden="1">
      <c r="A151" s="30" t="s">
        <v>281</v>
      </c>
      <c r="B151" s="32" t="s">
        <v>282</v>
      </c>
      <c r="C151" s="42"/>
      <c r="D151" s="58">
        <f>SUM(GASMES!W151)</f>
        <v>0</v>
      </c>
      <c r="E151" s="57">
        <f t="shared" si="61"/>
        <v>0</v>
      </c>
      <c r="F151" s="36">
        <f t="shared" si="62"/>
        <v>0</v>
      </c>
      <c r="G151" s="58">
        <f>SUM(GASMES!X151)</f>
        <v>0</v>
      </c>
      <c r="H151" s="36">
        <f aca="true" t="shared" si="63" ref="H151:H166">IF(OR(G151=0,E151=0),0,G151/E151)*100</f>
        <v>0</v>
      </c>
      <c r="I151" s="41"/>
      <c r="J151" s="36">
        <f aca="true" t="shared" si="64" ref="J151:J166">IF(OR(I151=0,E151=0),0,I151/E151)*100</f>
        <v>0</v>
      </c>
      <c r="K151" s="37">
        <f aca="true" t="shared" si="65" ref="K151:K166">SUM(G151+I151)</f>
        <v>0</v>
      </c>
      <c r="L151" s="36">
        <f aca="true" t="shared" si="66" ref="L151:L166">IF(OR(K151=0,E151=0),0,K151/E151)*100</f>
        <v>0</v>
      </c>
      <c r="M151" s="25">
        <f aca="true" t="shared" si="67" ref="M151:M166">SUM(E151-K151)</f>
        <v>0</v>
      </c>
    </row>
    <row r="152" spans="1:13" ht="12.75" hidden="1">
      <c r="A152" s="30" t="s">
        <v>283</v>
      </c>
      <c r="B152" s="32" t="s">
        <v>82</v>
      </c>
      <c r="C152" s="42"/>
      <c r="D152" s="58">
        <f>SUM(GASMES!W152)</f>
        <v>0</v>
      </c>
      <c r="E152" s="57">
        <f t="shared" si="61"/>
        <v>0</v>
      </c>
      <c r="F152" s="36">
        <f t="shared" si="62"/>
        <v>0</v>
      </c>
      <c r="G152" s="58">
        <f>SUM(GASMES!X152)</f>
        <v>0</v>
      </c>
      <c r="H152" s="36">
        <f t="shared" si="63"/>
        <v>0</v>
      </c>
      <c r="I152" s="41"/>
      <c r="J152" s="36">
        <f t="shared" si="64"/>
        <v>0</v>
      </c>
      <c r="K152" s="37">
        <f t="shared" si="65"/>
        <v>0</v>
      </c>
      <c r="L152" s="36">
        <f t="shared" si="66"/>
        <v>0</v>
      </c>
      <c r="M152" s="25">
        <f t="shared" si="67"/>
        <v>0</v>
      </c>
    </row>
    <row r="153" spans="1:13" ht="12.75" hidden="1">
      <c r="A153" s="30" t="s">
        <v>284</v>
      </c>
      <c r="B153" s="32" t="s">
        <v>84</v>
      </c>
      <c r="C153" s="42"/>
      <c r="D153" s="58">
        <f>SUM(GASMES!W153)</f>
        <v>0</v>
      </c>
      <c r="E153" s="57">
        <f t="shared" si="61"/>
        <v>0</v>
      </c>
      <c r="F153" s="36">
        <f t="shared" si="62"/>
        <v>0</v>
      </c>
      <c r="G153" s="58">
        <f>SUM(GASMES!X153)</f>
        <v>0</v>
      </c>
      <c r="H153" s="36">
        <f t="shared" si="63"/>
        <v>0</v>
      </c>
      <c r="I153" s="41"/>
      <c r="J153" s="36">
        <f t="shared" si="64"/>
        <v>0</v>
      </c>
      <c r="K153" s="37">
        <f t="shared" si="65"/>
        <v>0</v>
      </c>
      <c r="L153" s="36">
        <f t="shared" si="66"/>
        <v>0</v>
      </c>
      <c r="M153" s="25">
        <f t="shared" si="67"/>
        <v>0</v>
      </c>
    </row>
    <row r="154" spans="1:13" ht="12.75" hidden="1">
      <c r="A154" s="30" t="s">
        <v>285</v>
      </c>
      <c r="B154" s="32" t="s">
        <v>86</v>
      </c>
      <c r="C154" s="42"/>
      <c r="D154" s="58">
        <f>SUM(GASMES!W154)</f>
        <v>0</v>
      </c>
      <c r="E154" s="57">
        <f aca="true" t="shared" si="68" ref="E154:E169">SUM(C154+D154)</f>
        <v>0</v>
      </c>
      <c r="F154" s="36">
        <f aca="true" t="shared" si="69" ref="F154:F169">IF(OR(E154=0,E$391=0),0,E154/E$391)*100</f>
        <v>0</v>
      </c>
      <c r="G154" s="58">
        <f>SUM(GASMES!X154)</f>
        <v>0</v>
      </c>
      <c r="H154" s="36">
        <f t="shared" si="63"/>
        <v>0</v>
      </c>
      <c r="I154" s="41"/>
      <c r="J154" s="36">
        <f t="shared" si="64"/>
        <v>0</v>
      </c>
      <c r="K154" s="37">
        <f t="shared" si="65"/>
        <v>0</v>
      </c>
      <c r="L154" s="36">
        <f t="shared" si="66"/>
        <v>0</v>
      </c>
      <c r="M154" s="25">
        <f t="shared" si="67"/>
        <v>0</v>
      </c>
    </row>
    <row r="155" spans="1:13" ht="12.75" hidden="1">
      <c r="A155" s="30" t="s">
        <v>286</v>
      </c>
      <c r="B155" s="32" t="s">
        <v>88</v>
      </c>
      <c r="C155" s="42"/>
      <c r="D155" s="58">
        <f>SUM(GASMES!W155)</f>
        <v>0</v>
      </c>
      <c r="E155" s="57">
        <f t="shared" si="68"/>
        <v>0</v>
      </c>
      <c r="F155" s="36">
        <f t="shared" si="69"/>
        <v>0</v>
      </c>
      <c r="G155" s="58">
        <f>SUM(GASMES!X155)</f>
        <v>0</v>
      </c>
      <c r="H155" s="36">
        <f t="shared" si="63"/>
        <v>0</v>
      </c>
      <c r="I155" s="41"/>
      <c r="J155" s="36">
        <f t="shared" si="64"/>
        <v>0</v>
      </c>
      <c r="K155" s="37">
        <f t="shared" si="65"/>
        <v>0</v>
      </c>
      <c r="L155" s="36">
        <f t="shared" si="66"/>
        <v>0</v>
      </c>
      <c r="M155" s="25">
        <f t="shared" si="67"/>
        <v>0</v>
      </c>
    </row>
    <row r="156" spans="1:13" ht="12.75" hidden="1">
      <c r="A156" s="30" t="s">
        <v>287</v>
      </c>
      <c r="B156" s="32" t="s">
        <v>94</v>
      </c>
      <c r="C156" s="42"/>
      <c r="D156" s="58">
        <f>SUM(GASMES!W156)</f>
        <v>0</v>
      </c>
      <c r="E156" s="57">
        <f t="shared" si="68"/>
        <v>0</v>
      </c>
      <c r="F156" s="36">
        <f t="shared" si="69"/>
        <v>0</v>
      </c>
      <c r="G156" s="58">
        <f>SUM(GASMES!X156)</f>
        <v>0</v>
      </c>
      <c r="H156" s="36">
        <f t="shared" si="63"/>
        <v>0</v>
      </c>
      <c r="I156" s="41"/>
      <c r="J156" s="36">
        <f t="shared" si="64"/>
        <v>0</v>
      </c>
      <c r="K156" s="37">
        <f t="shared" si="65"/>
        <v>0</v>
      </c>
      <c r="L156" s="36">
        <f t="shared" si="66"/>
        <v>0</v>
      </c>
      <c r="M156" s="25">
        <f t="shared" si="67"/>
        <v>0</v>
      </c>
    </row>
    <row r="157" spans="1:13" ht="12.75" hidden="1">
      <c r="A157" s="30" t="s">
        <v>288</v>
      </c>
      <c r="B157" s="32" t="s">
        <v>100</v>
      </c>
      <c r="C157" s="42"/>
      <c r="D157" s="58">
        <f>SUM(GASMES!W157)</f>
        <v>0</v>
      </c>
      <c r="E157" s="57">
        <f t="shared" si="68"/>
        <v>0</v>
      </c>
      <c r="F157" s="36">
        <f t="shared" si="69"/>
        <v>0</v>
      </c>
      <c r="G157" s="58">
        <f>SUM(GASMES!X157)</f>
        <v>0</v>
      </c>
      <c r="H157" s="36">
        <f t="shared" si="63"/>
        <v>0</v>
      </c>
      <c r="I157" s="41"/>
      <c r="J157" s="36">
        <f t="shared" si="64"/>
        <v>0</v>
      </c>
      <c r="K157" s="37">
        <f t="shared" si="65"/>
        <v>0</v>
      </c>
      <c r="L157" s="36">
        <f t="shared" si="66"/>
        <v>0</v>
      </c>
      <c r="M157" s="25">
        <f t="shared" si="67"/>
        <v>0</v>
      </c>
    </row>
    <row r="158" spans="1:13" ht="12.75" hidden="1">
      <c r="A158" s="27" t="s">
        <v>289</v>
      </c>
      <c r="B158" s="28" t="s">
        <v>118</v>
      </c>
      <c r="C158" s="46">
        <f>SUM(C159:C198)-C166-C182-C188</f>
        <v>0</v>
      </c>
      <c r="D158" s="59">
        <f>SUM(GASMES!W158)</f>
        <v>0</v>
      </c>
      <c r="E158" s="56">
        <f t="shared" si="68"/>
        <v>0</v>
      </c>
      <c r="F158" s="34">
        <f t="shared" si="69"/>
        <v>0</v>
      </c>
      <c r="G158" s="59">
        <f>SUM(GASMES!X158)</f>
        <v>0</v>
      </c>
      <c r="H158" s="34">
        <f t="shared" si="63"/>
        <v>0</v>
      </c>
      <c r="I158" s="45">
        <f>SUM(I159:I198)-I166-I182-I188</f>
        <v>0</v>
      </c>
      <c r="J158" s="34">
        <f t="shared" si="64"/>
        <v>0</v>
      </c>
      <c r="K158" s="35">
        <f t="shared" si="65"/>
        <v>0</v>
      </c>
      <c r="L158" s="34">
        <f t="shared" si="66"/>
        <v>0</v>
      </c>
      <c r="M158" s="29">
        <f t="shared" si="67"/>
        <v>0</v>
      </c>
    </row>
    <row r="159" spans="1:13" ht="12.75" hidden="1">
      <c r="A159" s="30" t="s">
        <v>290</v>
      </c>
      <c r="B159" s="32" t="s">
        <v>120</v>
      </c>
      <c r="C159" s="42"/>
      <c r="D159" s="58">
        <f>SUM(GASMES!W159)</f>
        <v>0</v>
      </c>
      <c r="E159" s="57">
        <f t="shared" si="68"/>
        <v>0</v>
      </c>
      <c r="F159" s="36">
        <f t="shared" si="69"/>
        <v>0</v>
      </c>
      <c r="G159" s="58">
        <f>SUM(GASMES!X159)</f>
        <v>0</v>
      </c>
      <c r="H159" s="36">
        <f t="shared" si="63"/>
        <v>0</v>
      </c>
      <c r="I159" s="41"/>
      <c r="J159" s="36">
        <f t="shared" si="64"/>
        <v>0</v>
      </c>
      <c r="K159" s="37">
        <f t="shared" si="65"/>
        <v>0</v>
      </c>
      <c r="L159" s="36">
        <f t="shared" si="66"/>
        <v>0</v>
      </c>
      <c r="M159" s="25">
        <f t="shared" si="67"/>
        <v>0</v>
      </c>
    </row>
    <row r="160" spans="1:13" ht="12.75" hidden="1">
      <c r="A160" s="30" t="s">
        <v>291</v>
      </c>
      <c r="B160" s="32" t="s">
        <v>122</v>
      </c>
      <c r="C160" s="42"/>
      <c r="D160" s="58">
        <f>SUM(GASMES!W160)</f>
        <v>0</v>
      </c>
      <c r="E160" s="57">
        <f t="shared" si="68"/>
        <v>0</v>
      </c>
      <c r="F160" s="36">
        <f t="shared" si="69"/>
        <v>0</v>
      </c>
      <c r="G160" s="58">
        <f>SUM(GASMES!X160)</f>
        <v>0</v>
      </c>
      <c r="H160" s="36">
        <f t="shared" si="63"/>
        <v>0</v>
      </c>
      <c r="I160" s="41"/>
      <c r="J160" s="36">
        <f t="shared" si="64"/>
        <v>0</v>
      </c>
      <c r="K160" s="37">
        <f t="shared" si="65"/>
        <v>0</v>
      </c>
      <c r="L160" s="36">
        <f t="shared" si="66"/>
        <v>0</v>
      </c>
      <c r="M160" s="25">
        <f t="shared" si="67"/>
        <v>0</v>
      </c>
    </row>
    <row r="161" spans="1:13" ht="12.75" hidden="1">
      <c r="A161" s="30" t="s">
        <v>292</v>
      </c>
      <c r="B161" s="32" t="s">
        <v>124</v>
      </c>
      <c r="C161" s="42"/>
      <c r="D161" s="58">
        <f>SUM(GASMES!W161)</f>
        <v>0</v>
      </c>
      <c r="E161" s="57">
        <f t="shared" si="68"/>
        <v>0</v>
      </c>
      <c r="F161" s="36">
        <f t="shared" si="69"/>
        <v>0</v>
      </c>
      <c r="G161" s="58">
        <f>SUM(GASMES!X161)</f>
        <v>0</v>
      </c>
      <c r="H161" s="36">
        <f t="shared" si="63"/>
        <v>0</v>
      </c>
      <c r="I161" s="41"/>
      <c r="J161" s="36">
        <f t="shared" si="64"/>
        <v>0</v>
      </c>
      <c r="K161" s="37">
        <f t="shared" si="65"/>
        <v>0</v>
      </c>
      <c r="L161" s="36">
        <f t="shared" si="66"/>
        <v>0</v>
      </c>
      <c r="M161" s="25">
        <f t="shared" si="67"/>
        <v>0</v>
      </c>
    </row>
    <row r="162" spans="1:13" ht="12.75" hidden="1">
      <c r="A162" s="30" t="s">
        <v>293</v>
      </c>
      <c r="B162" s="32" t="s">
        <v>126</v>
      </c>
      <c r="C162" s="42"/>
      <c r="D162" s="58">
        <f>SUM(GASMES!W162)</f>
        <v>0</v>
      </c>
      <c r="E162" s="57">
        <f t="shared" si="68"/>
        <v>0</v>
      </c>
      <c r="F162" s="36">
        <f t="shared" si="69"/>
        <v>0</v>
      </c>
      <c r="G162" s="58">
        <f>SUM(GASMES!X162)</f>
        <v>0</v>
      </c>
      <c r="H162" s="36">
        <f t="shared" si="63"/>
        <v>0</v>
      </c>
      <c r="I162" s="41"/>
      <c r="J162" s="36">
        <f t="shared" si="64"/>
        <v>0</v>
      </c>
      <c r="K162" s="37">
        <f t="shared" si="65"/>
        <v>0</v>
      </c>
      <c r="L162" s="36">
        <f t="shared" si="66"/>
        <v>0</v>
      </c>
      <c r="M162" s="25">
        <f t="shared" si="67"/>
        <v>0</v>
      </c>
    </row>
    <row r="163" spans="1:13" ht="12.75" hidden="1">
      <c r="A163" s="30" t="s">
        <v>294</v>
      </c>
      <c r="B163" s="32" t="s">
        <v>128</v>
      </c>
      <c r="C163" s="42"/>
      <c r="D163" s="58">
        <f>SUM(GASMES!W163)</f>
        <v>0</v>
      </c>
      <c r="E163" s="57">
        <f t="shared" si="68"/>
        <v>0</v>
      </c>
      <c r="F163" s="36">
        <f t="shared" si="69"/>
        <v>0</v>
      </c>
      <c r="G163" s="58">
        <f>SUM(GASMES!X163)</f>
        <v>0</v>
      </c>
      <c r="H163" s="36">
        <f t="shared" si="63"/>
        <v>0</v>
      </c>
      <c r="I163" s="41"/>
      <c r="J163" s="36">
        <f t="shared" si="64"/>
        <v>0</v>
      </c>
      <c r="K163" s="37">
        <f t="shared" si="65"/>
        <v>0</v>
      </c>
      <c r="L163" s="36">
        <f t="shared" si="66"/>
        <v>0</v>
      </c>
      <c r="M163" s="25">
        <f t="shared" si="67"/>
        <v>0</v>
      </c>
    </row>
    <row r="164" spans="1:13" ht="12.75" hidden="1">
      <c r="A164" s="30" t="s">
        <v>295</v>
      </c>
      <c r="B164" s="32" t="s">
        <v>130</v>
      </c>
      <c r="C164" s="42"/>
      <c r="D164" s="58">
        <f>SUM(GASMES!W164)</f>
        <v>0</v>
      </c>
      <c r="E164" s="57">
        <f t="shared" si="68"/>
        <v>0</v>
      </c>
      <c r="F164" s="36">
        <f t="shared" si="69"/>
        <v>0</v>
      </c>
      <c r="G164" s="58">
        <f>SUM(GASMES!X164)</f>
        <v>0</v>
      </c>
      <c r="H164" s="36">
        <f t="shared" si="63"/>
        <v>0</v>
      </c>
      <c r="I164" s="41"/>
      <c r="J164" s="36">
        <f t="shared" si="64"/>
        <v>0</v>
      </c>
      <c r="K164" s="37">
        <f t="shared" si="65"/>
        <v>0</v>
      </c>
      <c r="L164" s="36">
        <f t="shared" si="66"/>
        <v>0</v>
      </c>
      <c r="M164" s="25">
        <f t="shared" si="67"/>
        <v>0</v>
      </c>
    </row>
    <row r="165" spans="1:13" ht="12.75" hidden="1">
      <c r="A165" s="30" t="s">
        <v>296</v>
      </c>
      <c r="B165" s="32" t="s">
        <v>132</v>
      </c>
      <c r="C165" s="42"/>
      <c r="D165" s="58">
        <f>SUM(GASMES!W165)</f>
        <v>0</v>
      </c>
      <c r="E165" s="57">
        <f t="shared" si="68"/>
        <v>0</v>
      </c>
      <c r="F165" s="36">
        <f t="shared" si="69"/>
        <v>0</v>
      </c>
      <c r="G165" s="58">
        <f>SUM(GASMES!X165)</f>
        <v>0</v>
      </c>
      <c r="H165" s="36">
        <f t="shared" si="63"/>
        <v>0</v>
      </c>
      <c r="I165" s="41"/>
      <c r="J165" s="36">
        <f t="shared" si="64"/>
        <v>0</v>
      </c>
      <c r="K165" s="37">
        <f t="shared" si="65"/>
        <v>0</v>
      </c>
      <c r="L165" s="36">
        <f t="shared" si="66"/>
        <v>0</v>
      </c>
      <c r="M165" s="25">
        <f t="shared" si="67"/>
        <v>0</v>
      </c>
    </row>
    <row r="166" spans="1:13" ht="12.75" hidden="1">
      <c r="A166" s="30" t="s">
        <v>297</v>
      </c>
      <c r="B166" s="32" t="s">
        <v>134</v>
      </c>
      <c r="C166" s="42">
        <f>SUM(C167:C170)</f>
        <v>0</v>
      </c>
      <c r="D166" s="58">
        <f>SUM(GASMES!W166)</f>
        <v>0</v>
      </c>
      <c r="E166" s="57">
        <f t="shared" si="68"/>
        <v>0</v>
      </c>
      <c r="F166" s="36">
        <f t="shared" si="69"/>
        <v>0</v>
      </c>
      <c r="G166" s="58">
        <f>SUM(GASMES!X166)</f>
        <v>0</v>
      </c>
      <c r="H166" s="36">
        <f t="shared" si="63"/>
        <v>0</v>
      </c>
      <c r="I166" s="41">
        <f>SUM(I167:I170)</f>
        <v>0</v>
      </c>
      <c r="J166" s="36">
        <f t="shared" si="64"/>
        <v>0</v>
      </c>
      <c r="K166" s="37">
        <f t="shared" si="65"/>
        <v>0</v>
      </c>
      <c r="L166" s="36">
        <f t="shared" si="66"/>
        <v>0</v>
      </c>
      <c r="M166" s="25">
        <f t="shared" si="67"/>
        <v>0</v>
      </c>
    </row>
    <row r="167" spans="1:13" ht="12.75" hidden="1">
      <c r="A167" s="30" t="s">
        <v>298</v>
      </c>
      <c r="B167" s="32" t="s">
        <v>299</v>
      </c>
      <c r="C167" s="42"/>
      <c r="D167" s="58">
        <f>SUM(GASMES!W167)</f>
        <v>0</v>
      </c>
      <c r="E167" s="57">
        <f t="shared" si="68"/>
        <v>0</v>
      </c>
      <c r="F167" s="36">
        <f t="shared" si="69"/>
        <v>0</v>
      </c>
      <c r="G167" s="58">
        <f>SUM(GASMES!X167)</f>
        <v>0</v>
      </c>
      <c r="H167" s="36">
        <f aca="true" t="shared" si="70" ref="H167:H182">IF(OR(G167=0,E167=0),0,G167/E167)*100</f>
        <v>0</v>
      </c>
      <c r="I167" s="41"/>
      <c r="J167" s="36">
        <f aca="true" t="shared" si="71" ref="J167:J182">IF(OR(I167=0,E167=0),0,I167/E167)*100</f>
        <v>0</v>
      </c>
      <c r="K167" s="37">
        <f aca="true" t="shared" si="72" ref="K167:K182">SUM(G167+I167)</f>
        <v>0</v>
      </c>
      <c r="L167" s="36">
        <f aca="true" t="shared" si="73" ref="L167:L182">IF(OR(K167=0,E167=0),0,K167/E167)*100</f>
        <v>0</v>
      </c>
      <c r="M167" s="25">
        <f aca="true" t="shared" si="74" ref="M167:M182">SUM(E167-K167)</f>
        <v>0</v>
      </c>
    </row>
    <row r="168" spans="1:13" ht="12.75" hidden="1">
      <c r="A168" s="30" t="s">
        <v>300</v>
      </c>
      <c r="B168" s="32" t="s">
        <v>301</v>
      </c>
      <c r="C168" s="42"/>
      <c r="D168" s="58">
        <f>SUM(GASMES!W168)</f>
        <v>0</v>
      </c>
      <c r="E168" s="57">
        <f t="shared" si="68"/>
        <v>0</v>
      </c>
      <c r="F168" s="36">
        <f t="shared" si="69"/>
        <v>0</v>
      </c>
      <c r="G168" s="58">
        <f>SUM(GASMES!X168)</f>
        <v>0</v>
      </c>
      <c r="H168" s="36">
        <f t="shared" si="70"/>
        <v>0</v>
      </c>
      <c r="I168" s="41"/>
      <c r="J168" s="36">
        <f t="shared" si="71"/>
        <v>0</v>
      </c>
      <c r="K168" s="37">
        <f t="shared" si="72"/>
        <v>0</v>
      </c>
      <c r="L168" s="36">
        <f t="shared" si="73"/>
        <v>0</v>
      </c>
      <c r="M168" s="25">
        <f t="shared" si="74"/>
        <v>0</v>
      </c>
    </row>
    <row r="169" spans="1:13" ht="12.75" hidden="1">
      <c r="A169" s="30" t="s">
        <v>302</v>
      </c>
      <c r="B169" s="32" t="s">
        <v>303</v>
      </c>
      <c r="C169" s="42"/>
      <c r="D169" s="58">
        <f>SUM(GASMES!W169)</f>
        <v>0</v>
      </c>
      <c r="E169" s="57">
        <f t="shared" si="68"/>
        <v>0</v>
      </c>
      <c r="F169" s="36">
        <f t="shared" si="69"/>
        <v>0</v>
      </c>
      <c r="G169" s="58">
        <f>SUM(GASMES!X169)</f>
        <v>0</v>
      </c>
      <c r="H169" s="36">
        <f t="shared" si="70"/>
        <v>0</v>
      </c>
      <c r="I169" s="41"/>
      <c r="J169" s="36">
        <f t="shared" si="71"/>
        <v>0</v>
      </c>
      <c r="K169" s="37">
        <f t="shared" si="72"/>
        <v>0</v>
      </c>
      <c r="L169" s="36">
        <f t="shared" si="73"/>
        <v>0</v>
      </c>
      <c r="M169" s="25">
        <f t="shared" si="74"/>
        <v>0</v>
      </c>
    </row>
    <row r="170" spans="1:13" ht="12.75" hidden="1">
      <c r="A170" s="30" t="s">
        <v>304</v>
      </c>
      <c r="B170" s="32" t="s">
        <v>305</v>
      </c>
      <c r="C170" s="42"/>
      <c r="D170" s="58">
        <f>SUM(GASMES!W170)</f>
        <v>0</v>
      </c>
      <c r="E170" s="57">
        <f aca="true" t="shared" si="75" ref="E170:E187">SUM(C170+D170)</f>
        <v>0</v>
      </c>
      <c r="F170" s="36">
        <f aca="true" t="shared" si="76" ref="F170:F187">IF(OR(E170=0,E$391=0),0,E170/E$391)*100</f>
        <v>0</v>
      </c>
      <c r="G170" s="58">
        <f>SUM(GASMES!X170)</f>
        <v>0</v>
      </c>
      <c r="H170" s="36">
        <f t="shared" si="70"/>
        <v>0</v>
      </c>
      <c r="I170" s="41"/>
      <c r="J170" s="36">
        <f t="shared" si="71"/>
        <v>0</v>
      </c>
      <c r="K170" s="37">
        <f t="shared" si="72"/>
        <v>0</v>
      </c>
      <c r="L170" s="36">
        <f t="shared" si="73"/>
        <v>0</v>
      </c>
      <c r="M170" s="25">
        <f t="shared" si="74"/>
        <v>0</v>
      </c>
    </row>
    <row r="171" spans="1:13" ht="12.75" hidden="1">
      <c r="A171" s="30" t="s">
        <v>306</v>
      </c>
      <c r="B171" s="32" t="s">
        <v>140</v>
      </c>
      <c r="C171" s="42"/>
      <c r="D171" s="58">
        <f>SUM(GASMES!W171)</f>
        <v>0</v>
      </c>
      <c r="E171" s="57">
        <f t="shared" si="75"/>
        <v>0</v>
      </c>
      <c r="F171" s="36">
        <f t="shared" si="76"/>
        <v>0</v>
      </c>
      <c r="G171" s="58">
        <f>SUM(GASMES!X171)</f>
        <v>0</v>
      </c>
      <c r="H171" s="36">
        <f t="shared" si="70"/>
        <v>0</v>
      </c>
      <c r="I171" s="41"/>
      <c r="J171" s="36">
        <f t="shared" si="71"/>
        <v>0</v>
      </c>
      <c r="K171" s="37">
        <f t="shared" si="72"/>
        <v>0</v>
      </c>
      <c r="L171" s="36">
        <f t="shared" si="73"/>
        <v>0</v>
      </c>
      <c r="M171" s="25">
        <f t="shared" si="74"/>
        <v>0</v>
      </c>
    </row>
    <row r="172" spans="1:13" ht="12.75" hidden="1">
      <c r="A172" s="30" t="s">
        <v>307</v>
      </c>
      <c r="B172" s="32" t="s">
        <v>142</v>
      </c>
      <c r="C172" s="42"/>
      <c r="D172" s="58">
        <f>SUM(GASMES!W172)</f>
        <v>0</v>
      </c>
      <c r="E172" s="57">
        <f t="shared" si="75"/>
        <v>0</v>
      </c>
      <c r="F172" s="36">
        <f t="shared" si="76"/>
        <v>0</v>
      </c>
      <c r="G172" s="58">
        <f>SUM(GASMES!X172)</f>
        <v>0</v>
      </c>
      <c r="H172" s="36">
        <f t="shared" si="70"/>
        <v>0</v>
      </c>
      <c r="I172" s="41"/>
      <c r="J172" s="36">
        <f t="shared" si="71"/>
        <v>0</v>
      </c>
      <c r="K172" s="37">
        <f t="shared" si="72"/>
        <v>0</v>
      </c>
      <c r="L172" s="36">
        <f t="shared" si="73"/>
        <v>0</v>
      </c>
      <c r="M172" s="25">
        <f t="shared" si="74"/>
        <v>0</v>
      </c>
    </row>
    <row r="173" spans="1:13" ht="12.75" hidden="1">
      <c r="A173" s="30" t="s">
        <v>308</v>
      </c>
      <c r="B173" s="32" t="s">
        <v>144</v>
      </c>
      <c r="C173" s="42"/>
      <c r="D173" s="58">
        <f>SUM(GASMES!W173)</f>
        <v>0</v>
      </c>
      <c r="E173" s="57">
        <f t="shared" si="75"/>
        <v>0</v>
      </c>
      <c r="F173" s="36">
        <f t="shared" si="76"/>
        <v>0</v>
      </c>
      <c r="G173" s="58">
        <f>SUM(GASMES!X173)</f>
        <v>0</v>
      </c>
      <c r="H173" s="36">
        <f t="shared" si="70"/>
        <v>0</v>
      </c>
      <c r="I173" s="41"/>
      <c r="J173" s="36">
        <f t="shared" si="71"/>
        <v>0</v>
      </c>
      <c r="K173" s="37">
        <f t="shared" si="72"/>
        <v>0</v>
      </c>
      <c r="L173" s="36">
        <f t="shared" si="73"/>
        <v>0</v>
      </c>
      <c r="M173" s="25">
        <f t="shared" si="74"/>
        <v>0</v>
      </c>
    </row>
    <row r="174" spans="1:13" ht="12.75" hidden="1">
      <c r="A174" s="30" t="s">
        <v>309</v>
      </c>
      <c r="B174" s="32" t="s">
        <v>152</v>
      </c>
      <c r="C174" s="42"/>
      <c r="D174" s="58">
        <f>SUM(GASMES!W174)</f>
        <v>0</v>
      </c>
      <c r="E174" s="57">
        <f t="shared" si="75"/>
        <v>0</v>
      </c>
      <c r="F174" s="36">
        <f t="shared" si="76"/>
        <v>0</v>
      </c>
      <c r="G174" s="58">
        <f>SUM(GASMES!X174)</f>
        <v>0</v>
      </c>
      <c r="H174" s="36">
        <f t="shared" si="70"/>
        <v>0</v>
      </c>
      <c r="I174" s="41"/>
      <c r="J174" s="36">
        <f t="shared" si="71"/>
        <v>0</v>
      </c>
      <c r="K174" s="37">
        <f t="shared" si="72"/>
        <v>0</v>
      </c>
      <c r="L174" s="36">
        <f t="shared" si="73"/>
        <v>0</v>
      </c>
      <c r="M174" s="25">
        <f t="shared" si="74"/>
        <v>0</v>
      </c>
    </row>
    <row r="175" spans="1:13" ht="12.75" hidden="1">
      <c r="A175" s="30" t="s">
        <v>310</v>
      </c>
      <c r="B175" s="32" t="s">
        <v>154</v>
      </c>
      <c r="C175" s="42"/>
      <c r="D175" s="58">
        <f>SUM(GASMES!W175)</f>
        <v>0</v>
      </c>
      <c r="E175" s="57">
        <f t="shared" si="75"/>
        <v>0</v>
      </c>
      <c r="F175" s="36">
        <f t="shared" si="76"/>
        <v>0</v>
      </c>
      <c r="G175" s="58">
        <f>SUM(GASMES!X175)</f>
        <v>0</v>
      </c>
      <c r="H175" s="36">
        <f t="shared" si="70"/>
        <v>0</v>
      </c>
      <c r="I175" s="41"/>
      <c r="J175" s="36">
        <f t="shared" si="71"/>
        <v>0</v>
      </c>
      <c r="K175" s="37">
        <f t="shared" si="72"/>
        <v>0</v>
      </c>
      <c r="L175" s="36">
        <f t="shared" si="73"/>
        <v>0</v>
      </c>
      <c r="M175" s="25">
        <f t="shared" si="74"/>
        <v>0</v>
      </c>
    </row>
    <row r="176" spans="1:13" ht="12.75" hidden="1">
      <c r="A176" s="30" t="s">
        <v>311</v>
      </c>
      <c r="B176" s="32" t="s">
        <v>156</v>
      </c>
      <c r="C176" s="42"/>
      <c r="D176" s="58">
        <f>SUM(GASMES!W176)</f>
        <v>0</v>
      </c>
      <c r="E176" s="57">
        <f t="shared" si="75"/>
        <v>0</v>
      </c>
      <c r="F176" s="36">
        <f t="shared" si="76"/>
        <v>0</v>
      </c>
      <c r="G176" s="58">
        <f>SUM(GASMES!X176)</f>
        <v>0</v>
      </c>
      <c r="H176" s="36">
        <f t="shared" si="70"/>
        <v>0</v>
      </c>
      <c r="I176" s="41"/>
      <c r="J176" s="36">
        <f t="shared" si="71"/>
        <v>0</v>
      </c>
      <c r="K176" s="37">
        <f t="shared" si="72"/>
        <v>0</v>
      </c>
      <c r="L176" s="36">
        <f t="shared" si="73"/>
        <v>0</v>
      </c>
      <c r="M176" s="25">
        <f t="shared" si="74"/>
        <v>0</v>
      </c>
    </row>
    <row r="177" spans="1:13" ht="12.75" hidden="1">
      <c r="A177" s="30" t="s">
        <v>312</v>
      </c>
      <c r="B177" s="32" t="s">
        <v>158</v>
      </c>
      <c r="C177" s="42"/>
      <c r="D177" s="58">
        <f>SUM(GASMES!W177)</f>
        <v>0</v>
      </c>
      <c r="E177" s="57">
        <f t="shared" si="75"/>
        <v>0</v>
      </c>
      <c r="F177" s="36">
        <f t="shared" si="76"/>
        <v>0</v>
      </c>
      <c r="G177" s="58">
        <f>SUM(GASMES!X177)</f>
        <v>0</v>
      </c>
      <c r="H177" s="36">
        <f t="shared" si="70"/>
        <v>0</v>
      </c>
      <c r="I177" s="41"/>
      <c r="J177" s="36">
        <f t="shared" si="71"/>
        <v>0</v>
      </c>
      <c r="K177" s="37">
        <f t="shared" si="72"/>
        <v>0</v>
      </c>
      <c r="L177" s="36">
        <f t="shared" si="73"/>
        <v>0</v>
      </c>
      <c r="M177" s="25">
        <f t="shared" si="74"/>
        <v>0</v>
      </c>
    </row>
    <row r="178" spans="1:13" ht="12.75" hidden="1">
      <c r="A178" s="30" t="s">
        <v>313</v>
      </c>
      <c r="B178" s="32" t="s">
        <v>160</v>
      </c>
      <c r="C178" s="42"/>
      <c r="D178" s="58">
        <f>SUM(GASMES!W178)</f>
        <v>0</v>
      </c>
      <c r="E178" s="57">
        <f t="shared" si="75"/>
        <v>0</v>
      </c>
      <c r="F178" s="36">
        <f t="shared" si="76"/>
        <v>0</v>
      </c>
      <c r="G178" s="58">
        <f>SUM(GASMES!X178)</f>
        <v>0</v>
      </c>
      <c r="H178" s="36">
        <f t="shared" si="70"/>
        <v>0</v>
      </c>
      <c r="I178" s="41"/>
      <c r="J178" s="36">
        <f t="shared" si="71"/>
        <v>0</v>
      </c>
      <c r="K178" s="37">
        <f t="shared" si="72"/>
        <v>0</v>
      </c>
      <c r="L178" s="36">
        <f t="shared" si="73"/>
        <v>0</v>
      </c>
      <c r="M178" s="25">
        <f t="shared" si="74"/>
        <v>0</v>
      </c>
    </row>
    <row r="179" spans="1:13" ht="12.75" hidden="1">
      <c r="A179" s="30" t="s">
        <v>314</v>
      </c>
      <c r="B179" s="32" t="s">
        <v>162</v>
      </c>
      <c r="C179" s="42"/>
      <c r="D179" s="58">
        <f>SUM(GASMES!W179)</f>
        <v>0</v>
      </c>
      <c r="E179" s="57">
        <f t="shared" si="75"/>
        <v>0</v>
      </c>
      <c r="F179" s="36">
        <f t="shared" si="76"/>
        <v>0</v>
      </c>
      <c r="G179" s="58">
        <f>SUM(GASMES!X179)</f>
        <v>0</v>
      </c>
      <c r="H179" s="36">
        <f t="shared" si="70"/>
        <v>0</v>
      </c>
      <c r="I179" s="41"/>
      <c r="J179" s="36">
        <f t="shared" si="71"/>
        <v>0</v>
      </c>
      <c r="K179" s="37">
        <f t="shared" si="72"/>
        <v>0</v>
      </c>
      <c r="L179" s="36">
        <f t="shared" si="73"/>
        <v>0</v>
      </c>
      <c r="M179" s="25">
        <f t="shared" si="74"/>
        <v>0</v>
      </c>
    </row>
    <row r="180" spans="1:13" ht="12.75" hidden="1">
      <c r="A180" s="30" t="s">
        <v>315</v>
      </c>
      <c r="B180" s="32" t="s">
        <v>164</v>
      </c>
      <c r="C180" s="42"/>
      <c r="D180" s="58">
        <f>SUM(GASMES!W180)</f>
        <v>0</v>
      </c>
      <c r="E180" s="57">
        <f t="shared" si="75"/>
        <v>0</v>
      </c>
      <c r="F180" s="36">
        <f t="shared" si="76"/>
        <v>0</v>
      </c>
      <c r="G180" s="58">
        <f>SUM(GASMES!X180)</f>
        <v>0</v>
      </c>
      <c r="H180" s="36">
        <f t="shared" si="70"/>
        <v>0</v>
      </c>
      <c r="I180" s="41"/>
      <c r="J180" s="36">
        <f t="shared" si="71"/>
        <v>0</v>
      </c>
      <c r="K180" s="37">
        <f t="shared" si="72"/>
        <v>0</v>
      </c>
      <c r="L180" s="36">
        <f t="shared" si="73"/>
        <v>0</v>
      </c>
      <c r="M180" s="25">
        <f t="shared" si="74"/>
        <v>0</v>
      </c>
    </row>
    <row r="181" spans="1:13" ht="12.75" hidden="1">
      <c r="A181" s="30" t="s">
        <v>316</v>
      </c>
      <c r="B181" s="32" t="s">
        <v>166</v>
      </c>
      <c r="C181" s="42"/>
      <c r="D181" s="58">
        <f>SUM(GASMES!W181)</f>
        <v>0</v>
      </c>
      <c r="E181" s="57">
        <f t="shared" si="75"/>
        <v>0</v>
      </c>
      <c r="F181" s="36">
        <f t="shared" si="76"/>
        <v>0</v>
      </c>
      <c r="G181" s="58">
        <f>SUM(GASMES!X181)</f>
        <v>0</v>
      </c>
      <c r="H181" s="36">
        <f t="shared" si="70"/>
        <v>0</v>
      </c>
      <c r="I181" s="41"/>
      <c r="J181" s="36">
        <f t="shared" si="71"/>
        <v>0</v>
      </c>
      <c r="K181" s="37">
        <f t="shared" si="72"/>
        <v>0</v>
      </c>
      <c r="L181" s="36">
        <f t="shared" si="73"/>
        <v>0</v>
      </c>
      <c r="M181" s="25">
        <f t="shared" si="74"/>
        <v>0</v>
      </c>
    </row>
    <row r="182" spans="1:13" ht="12.75" hidden="1">
      <c r="A182" s="30" t="s">
        <v>317</v>
      </c>
      <c r="B182" s="32" t="s">
        <v>94</v>
      </c>
      <c r="C182" s="42">
        <f>SUM(C183:C186)</f>
        <v>0</v>
      </c>
      <c r="D182" s="58">
        <f>SUM(GASMES!W182)</f>
        <v>0</v>
      </c>
      <c r="E182" s="57">
        <f t="shared" si="75"/>
        <v>0</v>
      </c>
      <c r="F182" s="36">
        <f t="shared" si="76"/>
        <v>0</v>
      </c>
      <c r="G182" s="58">
        <f>SUM(GASMES!X182)</f>
        <v>0</v>
      </c>
      <c r="H182" s="36">
        <f t="shared" si="70"/>
        <v>0</v>
      </c>
      <c r="I182" s="41">
        <f>SUM(I183:I185)</f>
        <v>0</v>
      </c>
      <c r="J182" s="36">
        <f t="shared" si="71"/>
        <v>0</v>
      </c>
      <c r="K182" s="37">
        <f t="shared" si="72"/>
        <v>0</v>
      </c>
      <c r="L182" s="36">
        <f t="shared" si="73"/>
        <v>0</v>
      </c>
      <c r="M182" s="25">
        <f t="shared" si="74"/>
        <v>0</v>
      </c>
    </row>
    <row r="183" spans="1:13" ht="12.75" hidden="1">
      <c r="A183" s="30" t="s">
        <v>318</v>
      </c>
      <c r="B183" s="32" t="s">
        <v>319</v>
      </c>
      <c r="C183" s="42"/>
      <c r="D183" s="58">
        <f>SUM(GASMES!W183)</f>
        <v>0</v>
      </c>
      <c r="E183" s="57">
        <f t="shared" si="75"/>
        <v>0</v>
      </c>
      <c r="F183" s="36">
        <f t="shared" si="76"/>
        <v>0</v>
      </c>
      <c r="G183" s="58">
        <f>SUM(GASMES!X183)</f>
        <v>0</v>
      </c>
      <c r="H183" s="36">
        <f aca="true" t="shared" si="77" ref="H183:H205">IF(OR(G183=0,E183=0),0,G183/E183)*100</f>
        <v>0</v>
      </c>
      <c r="I183" s="41"/>
      <c r="J183" s="36">
        <f aca="true" t="shared" si="78" ref="J183:J205">IF(OR(I183=0,E183=0),0,I183/E183)*100</f>
        <v>0</v>
      </c>
      <c r="K183" s="37">
        <f aca="true" t="shared" si="79" ref="K183:K205">SUM(G183+I183)</f>
        <v>0</v>
      </c>
      <c r="L183" s="36">
        <f aca="true" t="shared" si="80" ref="L183:L205">IF(OR(K183=0,E183=0),0,K183/E183)*100</f>
        <v>0</v>
      </c>
      <c r="M183" s="25">
        <f aca="true" t="shared" si="81" ref="M183:M205">SUM(E183-K183)</f>
        <v>0</v>
      </c>
    </row>
    <row r="184" spans="1:13" ht="12.75" hidden="1">
      <c r="A184" s="30" t="s">
        <v>320</v>
      </c>
      <c r="B184" s="32" t="s">
        <v>321</v>
      </c>
      <c r="C184" s="42"/>
      <c r="D184" s="58">
        <f>SUM(GASMES!W184)</f>
        <v>0</v>
      </c>
      <c r="E184" s="57">
        <f t="shared" si="75"/>
        <v>0</v>
      </c>
      <c r="F184" s="36">
        <f t="shared" si="76"/>
        <v>0</v>
      </c>
      <c r="G184" s="58">
        <f>SUM(GASMES!X184)</f>
        <v>0</v>
      </c>
      <c r="H184" s="36">
        <f t="shared" si="77"/>
        <v>0</v>
      </c>
      <c r="I184" s="41"/>
      <c r="J184" s="36">
        <f t="shared" si="78"/>
        <v>0</v>
      </c>
      <c r="K184" s="37">
        <f t="shared" si="79"/>
        <v>0</v>
      </c>
      <c r="L184" s="36">
        <f t="shared" si="80"/>
        <v>0</v>
      </c>
      <c r="M184" s="25">
        <f t="shared" si="81"/>
        <v>0</v>
      </c>
    </row>
    <row r="185" spans="1:13" ht="12.75" hidden="1">
      <c r="A185" s="30" t="s">
        <v>322</v>
      </c>
      <c r="B185" s="32" t="s">
        <v>323</v>
      </c>
      <c r="C185" s="42"/>
      <c r="D185" s="58">
        <f>SUM(GASMES!W185)</f>
        <v>0</v>
      </c>
      <c r="E185" s="57">
        <f t="shared" si="75"/>
        <v>0</v>
      </c>
      <c r="F185" s="36">
        <f t="shared" si="76"/>
        <v>0</v>
      </c>
      <c r="G185" s="58">
        <f>SUM(GASMES!X185)</f>
        <v>0</v>
      </c>
      <c r="H185" s="36">
        <f t="shared" si="77"/>
        <v>0</v>
      </c>
      <c r="I185" s="41"/>
      <c r="J185" s="36">
        <f t="shared" si="78"/>
        <v>0</v>
      </c>
      <c r="K185" s="37">
        <f t="shared" si="79"/>
        <v>0</v>
      </c>
      <c r="L185" s="36">
        <f t="shared" si="80"/>
        <v>0</v>
      </c>
      <c r="M185" s="25">
        <f t="shared" si="81"/>
        <v>0</v>
      </c>
    </row>
    <row r="186" spans="1:13" ht="12.75" hidden="1">
      <c r="A186" s="30" t="s">
        <v>324</v>
      </c>
      <c r="B186" s="32" t="s">
        <v>325</v>
      </c>
      <c r="C186" s="42"/>
      <c r="D186" s="58">
        <f>SUM(GASMES!W186)</f>
        <v>0</v>
      </c>
      <c r="E186" s="57">
        <f t="shared" si="75"/>
        <v>0</v>
      </c>
      <c r="F186" s="36">
        <f t="shared" si="76"/>
        <v>0</v>
      </c>
      <c r="G186" s="58">
        <f>SUM(GASMES!X186)</f>
        <v>0</v>
      </c>
      <c r="H186" s="36">
        <f t="shared" si="77"/>
        <v>0</v>
      </c>
      <c r="I186" s="41"/>
      <c r="J186" s="36">
        <f t="shared" si="78"/>
        <v>0</v>
      </c>
      <c r="K186" s="37">
        <f t="shared" si="79"/>
        <v>0</v>
      </c>
      <c r="L186" s="36">
        <f t="shared" si="80"/>
        <v>0</v>
      </c>
      <c r="M186" s="25">
        <f t="shared" si="81"/>
        <v>0</v>
      </c>
    </row>
    <row r="187" spans="1:13" ht="12.75" hidden="1">
      <c r="A187" s="30" t="s">
        <v>326</v>
      </c>
      <c r="B187" s="32" t="s">
        <v>327</v>
      </c>
      <c r="C187" s="42"/>
      <c r="D187" s="58">
        <f>SUM(GASMES!W187)</f>
        <v>0</v>
      </c>
      <c r="E187" s="57">
        <f t="shared" si="75"/>
        <v>0</v>
      </c>
      <c r="F187" s="36">
        <f t="shared" si="76"/>
        <v>0</v>
      </c>
      <c r="G187" s="58">
        <f>SUM(GASMES!X187)</f>
        <v>0</v>
      </c>
      <c r="H187" s="36">
        <f t="shared" si="77"/>
        <v>0</v>
      </c>
      <c r="I187" s="41"/>
      <c r="J187" s="36">
        <f t="shared" si="78"/>
        <v>0</v>
      </c>
      <c r="K187" s="37">
        <f t="shared" si="79"/>
        <v>0</v>
      </c>
      <c r="L187" s="36">
        <f t="shared" si="80"/>
        <v>0</v>
      </c>
      <c r="M187" s="25">
        <f t="shared" si="81"/>
        <v>0</v>
      </c>
    </row>
    <row r="188" spans="1:13" ht="12.75" hidden="1">
      <c r="A188" s="30" t="s">
        <v>328</v>
      </c>
      <c r="B188" s="32" t="s">
        <v>182</v>
      </c>
      <c r="C188" s="42">
        <f>SUM(C189:C198)</f>
        <v>0</v>
      </c>
      <c r="D188" s="58">
        <f>SUM(GASMES!W188)</f>
        <v>0</v>
      </c>
      <c r="E188" s="57">
        <f aca="true" t="shared" si="82" ref="E188:E208">SUM(C188+D188)</f>
        <v>0</v>
      </c>
      <c r="F188" s="36">
        <f aca="true" t="shared" si="83" ref="F188:F208">IF(OR(E188=0,E$391=0),0,E188/E$391)*100</f>
        <v>0</v>
      </c>
      <c r="G188" s="58">
        <f>SUM(GASMES!X188)</f>
        <v>0</v>
      </c>
      <c r="H188" s="36">
        <f t="shared" si="77"/>
        <v>0</v>
      </c>
      <c r="I188" s="41">
        <f>SUM(I189:I198)</f>
        <v>0</v>
      </c>
      <c r="J188" s="36">
        <f t="shared" si="78"/>
        <v>0</v>
      </c>
      <c r="K188" s="37">
        <f t="shared" si="79"/>
        <v>0</v>
      </c>
      <c r="L188" s="36">
        <f t="shared" si="80"/>
        <v>0</v>
      </c>
      <c r="M188" s="25">
        <f t="shared" si="81"/>
        <v>0</v>
      </c>
    </row>
    <row r="189" spans="1:13" ht="12.75" hidden="1">
      <c r="A189" s="30" t="s">
        <v>329</v>
      </c>
      <c r="B189" s="32" t="s">
        <v>102</v>
      </c>
      <c r="C189" s="42"/>
      <c r="D189" s="58">
        <f>SUM(GASMES!W189)</f>
        <v>0</v>
      </c>
      <c r="E189" s="57">
        <f t="shared" si="82"/>
        <v>0</v>
      </c>
      <c r="F189" s="36">
        <f t="shared" si="83"/>
        <v>0</v>
      </c>
      <c r="G189" s="58">
        <f>SUM(GASMES!X189)</f>
        <v>0</v>
      </c>
      <c r="H189" s="36">
        <f t="shared" si="77"/>
        <v>0</v>
      </c>
      <c r="I189" s="41"/>
      <c r="J189" s="36">
        <f t="shared" si="78"/>
        <v>0</v>
      </c>
      <c r="K189" s="37">
        <f t="shared" si="79"/>
        <v>0</v>
      </c>
      <c r="L189" s="36">
        <f t="shared" si="80"/>
        <v>0</v>
      </c>
      <c r="M189" s="25">
        <f t="shared" si="81"/>
        <v>0</v>
      </c>
    </row>
    <row r="190" spans="1:13" ht="12.75" hidden="1">
      <c r="A190" s="30" t="s">
        <v>330</v>
      </c>
      <c r="B190" s="32" t="s">
        <v>331</v>
      </c>
      <c r="C190" s="42"/>
      <c r="D190" s="58">
        <f>SUM(GASMES!W190)</f>
        <v>0</v>
      </c>
      <c r="E190" s="57">
        <f t="shared" si="82"/>
        <v>0</v>
      </c>
      <c r="F190" s="36">
        <f t="shared" si="83"/>
        <v>0</v>
      </c>
      <c r="G190" s="58">
        <f>SUM(GASMES!X190)</f>
        <v>0</v>
      </c>
      <c r="H190" s="36">
        <f t="shared" si="77"/>
        <v>0</v>
      </c>
      <c r="I190" s="41"/>
      <c r="J190" s="36">
        <f t="shared" si="78"/>
        <v>0</v>
      </c>
      <c r="K190" s="37">
        <f t="shared" si="79"/>
        <v>0</v>
      </c>
      <c r="L190" s="36">
        <f t="shared" si="80"/>
        <v>0</v>
      </c>
      <c r="M190" s="25">
        <f t="shared" si="81"/>
        <v>0</v>
      </c>
    </row>
    <row r="191" spans="1:13" ht="12.75" hidden="1">
      <c r="A191" s="30" t="s">
        <v>332</v>
      </c>
      <c r="B191" s="32" t="s">
        <v>333</v>
      </c>
      <c r="C191" s="42"/>
      <c r="D191" s="58">
        <f>SUM(GASMES!W191)</f>
        <v>0</v>
      </c>
      <c r="E191" s="57">
        <f t="shared" si="82"/>
        <v>0</v>
      </c>
      <c r="F191" s="36">
        <f t="shared" si="83"/>
        <v>0</v>
      </c>
      <c r="G191" s="58">
        <f>SUM(GASMES!X191)</f>
        <v>0</v>
      </c>
      <c r="H191" s="36">
        <f t="shared" si="77"/>
        <v>0</v>
      </c>
      <c r="I191" s="41"/>
      <c r="J191" s="36">
        <f t="shared" si="78"/>
        <v>0</v>
      </c>
      <c r="K191" s="37">
        <f t="shared" si="79"/>
        <v>0</v>
      </c>
      <c r="L191" s="36">
        <f t="shared" si="80"/>
        <v>0</v>
      </c>
      <c r="M191" s="25">
        <f t="shared" si="81"/>
        <v>0</v>
      </c>
    </row>
    <row r="192" spans="1:13" ht="12.75" hidden="1">
      <c r="A192" s="30" t="s">
        <v>334</v>
      </c>
      <c r="B192" s="32" t="s">
        <v>335</v>
      </c>
      <c r="C192" s="42"/>
      <c r="D192" s="58">
        <f>SUM(GASMES!W192)</f>
        <v>0</v>
      </c>
      <c r="E192" s="57">
        <f t="shared" si="82"/>
        <v>0</v>
      </c>
      <c r="F192" s="36">
        <f t="shared" si="83"/>
        <v>0</v>
      </c>
      <c r="G192" s="58">
        <f>SUM(GASMES!X192)</f>
        <v>0</v>
      </c>
      <c r="H192" s="36">
        <f t="shared" si="77"/>
        <v>0</v>
      </c>
      <c r="I192" s="41"/>
      <c r="J192" s="36">
        <f t="shared" si="78"/>
        <v>0</v>
      </c>
      <c r="K192" s="37">
        <f t="shared" si="79"/>
        <v>0</v>
      </c>
      <c r="L192" s="36">
        <f t="shared" si="80"/>
        <v>0</v>
      </c>
      <c r="M192" s="25">
        <f t="shared" si="81"/>
        <v>0</v>
      </c>
    </row>
    <row r="193" spans="1:13" ht="12.75" hidden="1">
      <c r="A193" s="30" t="s">
        <v>336</v>
      </c>
      <c r="B193" s="32" t="s">
        <v>337</v>
      </c>
      <c r="C193" s="42"/>
      <c r="D193" s="58">
        <f>SUM(GASMES!W193)</f>
        <v>0</v>
      </c>
      <c r="E193" s="57">
        <f t="shared" si="82"/>
        <v>0</v>
      </c>
      <c r="F193" s="36">
        <f t="shared" si="83"/>
        <v>0</v>
      </c>
      <c r="G193" s="58">
        <f>SUM(GASMES!X193)</f>
        <v>0</v>
      </c>
      <c r="H193" s="36">
        <f t="shared" si="77"/>
        <v>0</v>
      </c>
      <c r="I193" s="41"/>
      <c r="J193" s="36">
        <f t="shared" si="78"/>
        <v>0</v>
      </c>
      <c r="K193" s="37">
        <f t="shared" si="79"/>
        <v>0</v>
      </c>
      <c r="L193" s="36">
        <f t="shared" si="80"/>
        <v>0</v>
      </c>
      <c r="M193" s="25">
        <f t="shared" si="81"/>
        <v>0</v>
      </c>
    </row>
    <row r="194" spans="1:13" ht="12.75" hidden="1">
      <c r="A194" s="30" t="s">
        <v>338</v>
      </c>
      <c r="B194" s="32" t="s">
        <v>339</v>
      </c>
      <c r="C194" s="42"/>
      <c r="D194" s="58">
        <f>SUM(GASMES!W194)</f>
        <v>0</v>
      </c>
      <c r="E194" s="57">
        <f t="shared" si="82"/>
        <v>0</v>
      </c>
      <c r="F194" s="36">
        <f t="shared" si="83"/>
        <v>0</v>
      </c>
      <c r="G194" s="58">
        <f>SUM(GASMES!X194)</f>
        <v>0</v>
      </c>
      <c r="H194" s="36">
        <f t="shared" si="77"/>
        <v>0</v>
      </c>
      <c r="I194" s="41"/>
      <c r="J194" s="36">
        <f t="shared" si="78"/>
        <v>0</v>
      </c>
      <c r="K194" s="37">
        <f t="shared" si="79"/>
        <v>0</v>
      </c>
      <c r="L194" s="36">
        <f t="shared" si="80"/>
        <v>0</v>
      </c>
      <c r="M194" s="25">
        <f t="shared" si="81"/>
        <v>0</v>
      </c>
    </row>
    <row r="195" spans="1:13" ht="12.75" hidden="1">
      <c r="A195" s="30" t="s">
        <v>340</v>
      </c>
      <c r="B195" s="32" t="s">
        <v>341</v>
      </c>
      <c r="C195" s="42"/>
      <c r="D195" s="58">
        <f>SUM(GASMES!W195)</f>
        <v>0</v>
      </c>
      <c r="E195" s="57">
        <f t="shared" si="82"/>
        <v>0</v>
      </c>
      <c r="F195" s="36">
        <f t="shared" si="83"/>
        <v>0</v>
      </c>
      <c r="G195" s="58">
        <f>SUM(GASMES!X195)</f>
        <v>0</v>
      </c>
      <c r="H195" s="36">
        <f t="shared" si="77"/>
        <v>0</v>
      </c>
      <c r="I195" s="41"/>
      <c r="J195" s="36">
        <f t="shared" si="78"/>
        <v>0</v>
      </c>
      <c r="K195" s="37">
        <f t="shared" si="79"/>
        <v>0</v>
      </c>
      <c r="L195" s="36">
        <f t="shared" si="80"/>
        <v>0</v>
      </c>
      <c r="M195" s="25">
        <f t="shared" si="81"/>
        <v>0</v>
      </c>
    </row>
    <row r="196" spans="1:13" ht="12.75" hidden="1">
      <c r="A196" s="30" t="s">
        <v>342</v>
      </c>
      <c r="B196" s="32" t="s">
        <v>343</v>
      </c>
      <c r="C196" s="42"/>
      <c r="D196" s="58">
        <f>SUM(GASMES!W196)</f>
        <v>0</v>
      </c>
      <c r="E196" s="57">
        <f t="shared" si="82"/>
        <v>0</v>
      </c>
      <c r="F196" s="36">
        <f t="shared" si="83"/>
        <v>0</v>
      </c>
      <c r="G196" s="58">
        <f>SUM(GASMES!X196)</f>
        <v>0</v>
      </c>
      <c r="H196" s="36">
        <f t="shared" si="77"/>
        <v>0</v>
      </c>
      <c r="I196" s="41"/>
      <c r="J196" s="36">
        <f t="shared" si="78"/>
        <v>0</v>
      </c>
      <c r="K196" s="37">
        <f t="shared" si="79"/>
        <v>0</v>
      </c>
      <c r="L196" s="36">
        <f t="shared" si="80"/>
        <v>0</v>
      </c>
      <c r="M196" s="25">
        <f t="shared" si="81"/>
        <v>0</v>
      </c>
    </row>
    <row r="197" spans="1:13" ht="12.75" hidden="1">
      <c r="A197" s="30" t="s">
        <v>344</v>
      </c>
      <c r="B197" s="32" t="s">
        <v>345</v>
      </c>
      <c r="C197" s="42"/>
      <c r="D197" s="58">
        <f>SUM(GASMES!W197)</f>
        <v>0</v>
      </c>
      <c r="E197" s="57">
        <f t="shared" si="82"/>
        <v>0</v>
      </c>
      <c r="F197" s="36">
        <f t="shared" si="83"/>
        <v>0</v>
      </c>
      <c r="G197" s="58">
        <f>SUM(GASMES!X197)</f>
        <v>0</v>
      </c>
      <c r="H197" s="36">
        <f t="shared" si="77"/>
        <v>0</v>
      </c>
      <c r="I197" s="41"/>
      <c r="J197" s="36">
        <f t="shared" si="78"/>
        <v>0</v>
      </c>
      <c r="K197" s="37">
        <f t="shared" si="79"/>
        <v>0</v>
      </c>
      <c r="L197" s="36">
        <f t="shared" si="80"/>
        <v>0</v>
      </c>
      <c r="M197" s="25">
        <f t="shared" si="81"/>
        <v>0</v>
      </c>
    </row>
    <row r="198" spans="1:13" ht="12.75" hidden="1">
      <c r="A198" s="30" t="s">
        <v>346</v>
      </c>
      <c r="B198" s="32" t="s">
        <v>347</v>
      </c>
      <c r="C198" s="42"/>
      <c r="D198" s="58">
        <f>SUM(GASMES!W198)</f>
        <v>0</v>
      </c>
      <c r="E198" s="57">
        <f t="shared" si="82"/>
        <v>0</v>
      </c>
      <c r="F198" s="36">
        <f t="shared" si="83"/>
        <v>0</v>
      </c>
      <c r="G198" s="58">
        <f>SUM(GASMES!X198)</f>
        <v>0</v>
      </c>
      <c r="H198" s="36">
        <f t="shared" si="77"/>
        <v>0</v>
      </c>
      <c r="I198" s="41"/>
      <c r="J198" s="36">
        <f t="shared" si="78"/>
        <v>0</v>
      </c>
      <c r="K198" s="37">
        <f t="shared" si="79"/>
        <v>0</v>
      </c>
      <c r="L198" s="36">
        <f t="shared" si="80"/>
        <v>0</v>
      </c>
      <c r="M198" s="25">
        <f t="shared" si="81"/>
        <v>0</v>
      </c>
    </row>
    <row r="199" spans="1:13" ht="12.75" hidden="1">
      <c r="A199" s="27" t="s">
        <v>348</v>
      </c>
      <c r="B199" s="28" t="s">
        <v>198</v>
      </c>
      <c r="C199" s="46">
        <f>SUM(C200+C201+C205+C206+C224+C225+C226+C227+C228)</f>
        <v>0</v>
      </c>
      <c r="D199" s="59">
        <f>SUM(GASMES!W199)</f>
        <v>0</v>
      </c>
      <c r="E199" s="56">
        <f t="shared" si="82"/>
        <v>0</v>
      </c>
      <c r="F199" s="34">
        <f t="shared" si="83"/>
        <v>0</v>
      </c>
      <c r="G199" s="59">
        <f>SUM(GASMES!X199)</f>
        <v>0</v>
      </c>
      <c r="H199" s="34">
        <f t="shared" si="77"/>
        <v>0</v>
      </c>
      <c r="I199" s="45">
        <f>SUM(I200+I201+I205+I206+I224+I225+I226+I227+I228)</f>
        <v>0</v>
      </c>
      <c r="J199" s="34">
        <f t="shared" si="78"/>
        <v>0</v>
      </c>
      <c r="K199" s="35">
        <f t="shared" si="79"/>
        <v>0</v>
      </c>
      <c r="L199" s="34">
        <f t="shared" si="80"/>
        <v>0</v>
      </c>
      <c r="M199" s="29">
        <f t="shared" si="81"/>
        <v>0</v>
      </c>
    </row>
    <row r="200" spans="1:13" ht="12.75" hidden="1">
      <c r="A200" s="30" t="s">
        <v>349</v>
      </c>
      <c r="B200" s="32" t="s">
        <v>200</v>
      </c>
      <c r="C200" s="42"/>
      <c r="D200" s="58">
        <f>SUM(GASMES!W200)</f>
        <v>0</v>
      </c>
      <c r="E200" s="57">
        <f t="shared" si="82"/>
        <v>0</v>
      </c>
      <c r="F200" s="36">
        <f t="shared" si="83"/>
        <v>0</v>
      </c>
      <c r="G200" s="58">
        <f>SUM(GASMES!X200)</f>
        <v>0</v>
      </c>
      <c r="H200" s="36">
        <f t="shared" si="77"/>
        <v>0</v>
      </c>
      <c r="I200" s="41"/>
      <c r="J200" s="36">
        <f t="shared" si="78"/>
        <v>0</v>
      </c>
      <c r="K200" s="37">
        <f t="shared" si="79"/>
        <v>0</v>
      </c>
      <c r="L200" s="36">
        <f t="shared" si="80"/>
        <v>0</v>
      </c>
      <c r="M200" s="25">
        <f t="shared" si="81"/>
        <v>0</v>
      </c>
    </row>
    <row r="201" spans="1:13" ht="12.75" hidden="1">
      <c r="A201" s="30" t="s">
        <v>350</v>
      </c>
      <c r="B201" s="32" t="s">
        <v>202</v>
      </c>
      <c r="C201" s="42">
        <f>SUM(C202:C204)</f>
        <v>0</v>
      </c>
      <c r="D201" s="58">
        <f>SUM(GASMES!W201)</f>
        <v>0</v>
      </c>
      <c r="E201" s="57">
        <f t="shared" si="82"/>
        <v>0</v>
      </c>
      <c r="F201" s="36">
        <f t="shared" si="83"/>
        <v>0</v>
      </c>
      <c r="G201" s="58">
        <f>SUM(GASMES!X201)</f>
        <v>0</v>
      </c>
      <c r="H201" s="36">
        <f t="shared" si="77"/>
        <v>0</v>
      </c>
      <c r="I201" s="41">
        <f>SUM(I202:I204)</f>
        <v>0</v>
      </c>
      <c r="J201" s="36">
        <f t="shared" si="78"/>
        <v>0</v>
      </c>
      <c r="K201" s="37">
        <f t="shared" si="79"/>
        <v>0</v>
      </c>
      <c r="L201" s="36">
        <f t="shared" si="80"/>
        <v>0</v>
      </c>
      <c r="M201" s="25">
        <f t="shared" si="81"/>
        <v>0</v>
      </c>
    </row>
    <row r="202" spans="1:13" ht="12.75" hidden="1">
      <c r="A202" s="30" t="s">
        <v>351</v>
      </c>
      <c r="B202" s="32" t="s">
        <v>204</v>
      </c>
      <c r="C202" s="42"/>
      <c r="D202" s="58">
        <f>SUM(GASMES!W202)</f>
        <v>0</v>
      </c>
      <c r="E202" s="57">
        <f t="shared" si="82"/>
        <v>0</v>
      </c>
      <c r="F202" s="36">
        <f t="shared" si="83"/>
        <v>0</v>
      </c>
      <c r="G202" s="58">
        <f>SUM(GASMES!X202)</f>
        <v>0</v>
      </c>
      <c r="H202" s="36">
        <f t="shared" si="77"/>
        <v>0</v>
      </c>
      <c r="I202" s="41"/>
      <c r="J202" s="36">
        <f t="shared" si="78"/>
        <v>0</v>
      </c>
      <c r="K202" s="37">
        <f t="shared" si="79"/>
        <v>0</v>
      </c>
      <c r="L202" s="36">
        <f t="shared" si="80"/>
        <v>0</v>
      </c>
      <c r="M202" s="25">
        <f t="shared" si="81"/>
        <v>0</v>
      </c>
    </row>
    <row r="203" spans="1:13" ht="12.75" hidden="1">
      <c r="A203" s="30" t="s">
        <v>352</v>
      </c>
      <c r="B203" s="32" t="s">
        <v>206</v>
      </c>
      <c r="C203" s="42"/>
      <c r="D203" s="58">
        <f>SUM(GASMES!W203)</f>
        <v>0</v>
      </c>
      <c r="E203" s="57">
        <f t="shared" si="82"/>
        <v>0</v>
      </c>
      <c r="F203" s="36">
        <f t="shared" si="83"/>
        <v>0</v>
      </c>
      <c r="G203" s="58">
        <f>SUM(GASMES!X203)</f>
        <v>0</v>
      </c>
      <c r="H203" s="36">
        <f t="shared" si="77"/>
        <v>0</v>
      </c>
      <c r="I203" s="41"/>
      <c r="J203" s="36">
        <f t="shared" si="78"/>
        <v>0</v>
      </c>
      <c r="K203" s="37">
        <f t="shared" si="79"/>
        <v>0</v>
      </c>
      <c r="L203" s="36">
        <f t="shared" si="80"/>
        <v>0</v>
      </c>
      <c r="M203" s="25">
        <f t="shared" si="81"/>
        <v>0</v>
      </c>
    </row>
    <row r="204" spans="1:13" ht="12.75" hidden="1">
      <c r="A204" s="30" t="s">
        <v>353</v>
      </c>
      <c r="B204" s="32" t="s">
        <v>208</v>
      </c>
      <c r="C204" s="42"/>
      <c r="D204" s="58">
        <f>SUM(GASMES!W204)</f>
        <v>0</v>
      </c>
      <c r="E204" s="57">
        <f t="shared" si="82"/>
        <v>0</v>
      </c>
      <c r="F204" s="36">
        <f t="shared" si="83"/>
        <v>0</v>
      </c>
      <c r="G204" s="58">
        <f>SUM(GASMES!X204)</f>
        <v>0</v>
      </c>
      <c r="H204" s="36">
        <f t="shared" si="77"/>
        <v>0</v>
      </c>
      <c r="I204" s="41"/>
      <c r="J204" s="36">
        <f t="shared" si="78"/>
        <v>0</v>
      </c>
      <c r="K204" s="37">
        <f t="shared" si="79"/>
        <v>0</v>
      </c>
      <c r="L204" s="36">
        <f t="shared" si="80"/>
        <v>0</v>
      </c>
      <c r="M204" s="25">
        <f t="shared" si="81"/>
        <v>0</v>
      </c>
    </row>
    <row r="205" spans="1:13" ht="12.75" hidden="1">
      <c r="A205" s="30" t="s">
        <v>354</v>
      </c>
      <c r="B205" s="32" t="s">
        <v>210</v>
      </c>
      <c r="C205" s="42"/>
      <c r="D205" s="58">
        <f>SUM(GASMES!W205)</f>
        <v>0</v>
      </c>
      <c r="E205" s="57">
        <f t="shared" si="82"/>
        <v>0</v>
      </c>
      <c r="F205" s="36">
        <f t="shared" si="83"/>
        <v>0</v>
      </c>
      <c r="G205" s="58">
        <f>SUM(GASMES!X205)</f>
        <v>0</v>
      </c>
      <c r="H205" s="36">
        <f t="shared" si="77"/>
        <v>0</v>
      </c>
      <c r="I205" s="41"/>
      <c r="J205" s="36">
        <f t="shared" si="78"/>
        <v>0</v>
      </c>
      <c r="K205" s="37">
        <f t="shared" si="79"/>
        <v>0</v>
      </c>
      <c r="L205" s="36">
        <f t="shared" si="80"/>
        <v>0</v>
      </c>
      <c r="M205" s="25">
        <f t="shared" si="81"/>
        <v>0</v>
      </c>
    </row>
    <row r="206" spans="1:13" ht="12.75" hidden="1">
      <c r="A206" s="30" t="s">
        <v>355</v>
      </c>
      <c r="B206" s="32" t="s">
        <v>212</v>
      </c>
      <c r="C206" s="42">
        <f>SUM(C207+C208+C218+C219+C220)</f>
        <v>0</v>
      </c>
      <c r="D206" s="58">
        <f>SUM(GASMES!W206)</f>
        <v>0</v>
      </c>
      <c r="E206" s="57">
        <f t="shared" si="82"/>
        <v>0</v>
      </c>
      <c r="F206" s="36">
        <f t="shared" si="83"/>
        <v>0</v>
      </c>
      <c r="G206" s="58">
        <f>SUM(GASMES!X206)</f>
        <v>0</v>
      </c>
      <c r="H206" s="36">
        <f aca="true" t="shared" si="84" ref="H206:H221">IF(OR(G206=0,E206=0),0,G206/E206)*100</f>
        <v>0</v>
      </c>
      <c r="I206" s="41">
        <f>SUM(I207+I208+I218+I219+I220)</f>
        <v>0</v>
      </c>
      <c r="J206" s="36">
        <f aca="true" t="shared" si="85" ref="J206:J221">IF(OR(I206=0,E206=0),0,I206/E206)*100</f>
        <v>0</v>
      </c>
      <c r="K206" s="37">
        <f aca="true" t="shared" si="86" ref="K206:K221">SUM(G206+I206)</f>
        <v>0</v>
      </c>
      <c r="L206" s="36">
        <f aca="true" t="shared" si="87" ref="L206:L221">IF(OR(K206=0,E206=0),0,K206/E206)*100</f>
        <v>0</v>
      </c>
      <c r="M206" s="25">
        <f aca="true" t="shared" si="88" ref="M206:M221">SUM(E206-K206)</f>
        <v>0</v>
      </c>
    </row>
    <row r="207" spans="1:13" ht="12.75" hidden="1">
      <c r="A207" s="30" t="s">
        <v>356</v>
      </c>
      <c r="B207" s="32" t="s">
        <v>214</v>
      </c>
      <c r="C207" s="42"/>
      <c r="D207" s="58">
        <f>SUM(GASMES!W207)</f>
        <v>0</v>
      </c>
      <c r="E207" s="57">
        <f t="shared" si="82"/>
        <v>0</v>
      </c>
      <c r="F207" s="36">
        <f t="shared" si="83"/>
        <v>0</v>
      </c>
      <c r="G207" s="58">
        <f>SUM(GASMES!X207)</f>
        <v>0</v>
      </c>
      <c r="H207" s="36">
        <f t="shared" si="84"/>
        <v>0</v>
      </c>
      <c r="I207" s="41"/>
      <c r="J207" s="36">
        <f t="shared" si="85"/>
        <v>0</v>
      </c>
      <c r="K207" s="37">
        <f t="shared" si="86"/>
        <v>0</v>
      </c>
      <c r="L207" s="36">
        <f t="shared" si="87"/>
        <v>0</v>
      </c>
      <c r="M207" s="25">
        <f t="shared" si="88"/>
        <v>0</v>
      </c>
    </row>
    <row r="208" spans="1:13" ht="12.75" hidden="1">
      <c r="A208" s="30" t="s">
        <v>357</v>
      </c>
      <c r="B208" s="32" t="s">
        <v>216</v>
      </c>
      <c r="C208" s="42">
        <f>SUM(C209:C217)</f>
        <v>0</v>
      </c>
      <c r="D208" s="58">
        <f>SUM(GASMES!W208)</f>
        <v>0</v>
      </c>
      <c r="E208" s="57">
        <f t="shared" si="82"/>
        <v>0</v>
      </c>
      <c r="F208" s="36">
        <f t="shared" si="83"/>
        <v>0</v>
      </c>
      <c r="G208" s="58">
        <f>SUM(GASMES!X208)</f>
        <v>0</v>
      </c>
      <c r="H208" s="36">
        <f t="shared" si="84"/>
        <v>0</v>
      </c>
      <c r="I208" s="41">
        <f>SUM(I209:I217)</f>
        <v>0</v>
      </c>
      <c r="J208" s="36">
        <f t="shared" si="85"/>
        <v>0</v>
      </c>
      <c r="K208" s="37">
        <f t="shared" si="86"/>
        <v>0</v>
      </c>
      <c r="L208" s="36">
        <f t="shared" si="87"/>
        <v>0</v>
      </c>
      <c r="M208" s="25">
        <f t="shared" si="88"/>
        <v>0</v>
      </c>
    </row>
    <row r="209" spans="1:13" ht="12.75" hidden="1">
      <c r="A209" s="30" t="s">
        <v>358</v>
      </c>
      <c r="B209" s="32" t="s">
        <v>218</v>
      </c>
      <c r="C209" s="42"/>
      <c r="D209" s="58">
        <f>SUM(GASMES!W209)</f>
        <v>0</v>
      </c>
      <c r="E209" s="57">
        <f aca="true" t="shared" si="89" ref="E209:E224">SUM(C209+D209)</f>
        <v>0</v>
      </c>
      <c r="F209" s="36">
        <f aca="true" t="shared" si="90" ref="F209:F224">IF(OR(E209=0,E$391=0),0,E209/E$391)*100</f>
        <v>0</v>
      </c>
      <c r="G209" s="58">
        <f>SUM(GASMES!X209)</f>
        <v>0</v>
      </c>
      <c r="H209" s="36">
        <f t="shared" si="84"/>
        <v>0</v>
      </c>
      <c r="I209" s="41"/>
      <c r="J209" s="36">
        <f t="shared" si="85"/>
        <v>0</v>
      </c>
      <c r="K209" s="37">
        <f t="shared" si="86"/>
        <v>0</v>
      </c>
      <c r="L209" s="36">
        <f t="shared" si="87"/>
        <v>0</v>
      </c>
      <c r="M209" s="25">
        <f t="shared" si="88"/>
        <v>0</v>
      </c>
    </row>
    <row r="210" spans="1:13" ht="12.75" hidden="1">
      <c r="A210" s="30" t="s">
        <v>359</v>
      </c>
      <c r="B210" s="32" t="s">
        <v>220</v>
      </c>
      <c r="C210" s="42"/>
      <c r="D210" s="58">
        <f>SUM(GASMES!W210)</f>
        <v>0</v>
      </c>
      <c r="E210" s="57">
        <f t="shared" si="89"/>
        <v>0</v>
      </c>
      <c r="F210" s="36">
        <f t="shared" si="90"/>
        <v>0</v>
      </c>
      <c r="G210" s="58">
        <f>SUM(GASMES!X210)</f>
        <v>0</v>
      </c>
      <c r="H210" s="36">
        <f t="shared" si="84"/>
        <v>0</v>
      </c>
      <c r="I210" s="41"/>
      <c r="J210" s="36">
        <f t="shared" si="85"/>
        <v>0</v>
      </c>
      <c r="K210" s="37">
        <f t="shared" si="86"/>
        <v>0</v>
      </c>
      <c r="L210" s="36">
        <f t="shared" si="87"/>
        <v>0</v>
      </c>
      <c r="M210" s="25">
        <f t="shared" si="88"/>
        <v>0</v>
      </c>
    </row>
    <row r="211" spans="1:13" ht="12.75" hidden="1">
      <c r="A211" s="30" t="s">
        <v>360</v>
      </c>
      <c r="B211" s="32" t="s">
        <v>222</v>
      </c>
      <c r="C211" s="42"/>
      <c r="D211" s="58">
        <f>SUM(GASMES!W211)</f>
        <v>0</v>
      </c>
      <c r="E211" s="57">
        <f t="shared" si="89"/>
        <v>0</v>
      </c>
      <c r="F211" s="36">
        <f t="shared" si="90"/>
        <v>0</v>
      </c>
      <c r="G211" s="58">
        <f>SUM(GASMES!X211)</f>
        <v>0</v>
      </c>
      <c r="H211" s="36">
        <f t="shared" si="84"/>
        <v>0</v>
      </c>
      <c r="I211" s="41"/>
      <c r="J211" s="36">
        <f t="shared" si="85"/>
        <v>0</v>
      </c>
      <c r="K211" s="37">
        <f t="shared" si="86"/>
        <v>0</v>
      </c>
      <c r="L211" s="36">
        <f t="shared" si="87"/>
        <v>0</v>
      </c>
      <c r="M211" s="25">
        <f t="shared" si="88"/>
        <v>0</v>
      </c>
    </row>
    <row r="212" spans="1:13" ht="12.75" hidden="1">
      <c r="A212" s="30" t="s">
        <v>361</v>
      </c>
      <c r="B212" s="32" t="s">
        <v>224</v>
      </c>
      <c r="C212" s="42"/>
      <c r="D212" s="58">
        <f>SUM(GASMES!W212)</f>
        <v>0</v>
      </c>
      <c r="E212" s="57">
        <f t="shared" si="89"/>
        <v>0</v>
      </c>
      <c r="F212" s="36">
        <f t="shared" si="90"/>
        <v>0</v>
      </c>
      <c r="G212" s="58">
        <f>SUM(GASMES!X212)</f>
        <v>0</v>
      </c>
      <c r="H212" s="36">
        <f t="shared" si="84"/>
        <v>0</v>
      </c>
      <c r="I212" s="41"/>
      <c r="J212" s="36">
        <f t="shared" si="85"/>
        <v>0</v>
      </c>
      <c r="K212" s="37">
        <f t="shared" si="86"/>
        <v>0</v>
      </c>
      <c r="L212" s="36">
        <f t="shared" si="87"/>
        <v>0</v>
      </c>
      <c r="M212" s="25">
        <f t="shared" si="88"/>
        <v>0</v>
      </c>
    </row>
    <row r="213" spans="1:13" ht="12.75" hidden="1">
      <c r="A213" s="30" t="s">
        <v>362</v>
      </c>
      <c r="B213" s="32" t="s">
        <v>226</v>
      </c>
      <c r="C213" s="42"/>
      <c r="D213" s="58">
        <f>SUM(GASMES!W213)</f>
        <v>0</v>
      </c>
      <c r="E213" s="57">
        <f t="shared" si="89"/>
        <v>0</v>
      </c>
      <c r="F213" s="36">
        <f t="shared" si="90"/>
        <v>0</v>
      </c>
      <c r="G213" s="58">
        <f>SUM(GASMES!X213)</f>
        <v>0</v>
      </c>
      <c r="H213" s="36">
        <f t="shared" si="84"/>
        <v>0</v>
      </c>
      <c r="I213" s="41"/>
      <c r="J213" s="36">
        <f t="shared" si="85"/>
        <v>0</v>
      </c>
      <c r="K213" s="37">
        <f t="shared" si="86"/>
        <v>0</v>
      </c>
      <c r="L213" s="36">
        <f t="shared" si="87"/>
        <v>0</v>
      </c>
      <c r="M213" s="25">
        <f t="shared" si="88"/>
        <v>0</v>
      </c>
    </row>
    <row r="214" spans="1:13" ht="12.75" hidden="1">
      <c r="A214" s="30" t="s">
        <v>363</v>
      </c>
      <c r="B214" s="32" t="s">
        <v>228</v>
      </c>
      <c r="C214" s="42"/>
      <c r="D214" s="58">
        <f>SUM(GASMES!W214)</f>
        <v>0</v>
      </c>
      <c r="E214" s="57">
        <f t="shared" si="89"/>
        <v>0</v>
      </c>
      <c r="F214" s="36">
        <f t="shared" si="90"/>
        <v>0</v>
      </c>
      <c r="G214" s="58">
        <f>SUM(GASMES!X214)</f>
        <v>0</v>
      </c>
      <c r="H214" s="36">
        <f t="shared" si="84"/>
        <v>0</v>
      </c>
      <c r="I214" s="41"/>
      <c r="J214" s="36">
        <f t="shared" si="85"/>
        <v>0</v>
      </c>
      <c r="K214" s="37">
        <f t="shared" si="86"/>
        <v>0</v>
      </c>
      <c r="L214" s="36">
        <f t="shared" si="87"/>
        <v>0</v>
      </c>
      <c r="M214" s="25">
        <f t="shared" si="88"/>
        <v>0</v>
      </c>
    </row>
    <row r="215" spans="1:13" ht="12.75" hidden="1">
      <c r="A215" s="30" t="s">
        <v>364</v>
      </c>
      <c r="B215" s="32" t="s">
        <v>230</v>
      </c>
      <c r="C215" s="42"/>
      <c r="D215" s="58">
        <f>SUM(GASMES!W215)</f>
        <v>0</v>
      </c>
      <c r="E215" s="57">
        <f t="shared" si="89"/>
        <v>0</v>
      </c>
      <c r="F215" s="36">
        <f t="shared" si="90"/>
        <v>0</v>
      </c>
      <c r="G215" s="58">
        <f>SUM(GASMES!X215)</f>
        <v>0</v>
      </c>
      <c r="H215" s="36">
        <f t="shared" si="84"/>
        <v>0</v>
      </c>
      <c r="I215" s="41"/>
      <c r="J215" s="36">
        <f t="shared" si="85"/>
        <v>0</v>
      </c>
      <c r="K215" s="37">
        <f t="shared" si="86"/>
        <v>0</v>
      </c>
      <c r="L215" s="36">
        <f t="shared" si="87"/>
        <v>0</v>
      </c>
      <c r="M215" s="25">
        <f t="shared" si="88"/>
        <v>0</v>
      </c>
    </row>
    <row r="216" spans="1:13" ht="12.75" hidden="1">
      <c r="A216" s="30" t="s">
        <v>365</v>
      </c>
      <c r="B216" s="32" t="s">
        <v>232</v>
      </c>
      <c r="C216" s="42"/>
      <c r="D216" s="58">
        <f>SUM(GASMES!W216)</f>
        <v>0</v>
      </c>
      <c r="E216" s="57">
        <f t="shared" si="89"/>
        <v>0</v>
      </c>
      <c r="F216" s="36">
        <f t="shared" si="90"/>
        <v>0</v>
      </c>
      <c r="G216" s="58">
        <f>SUM(GASMES!X216)</f>
        <v>0</v>
      </c>
      <c r="H216" s="36">
        <f t="shared" si="84"/>
        <v>0</v>
      </c>
      <c r="I216" s="41"/>
      <c r="J216" s="36">
        <f t="shared" si="85"/>
        <v>0</v>
      </c>
      <c r="K216" s="37">
        <f t="shared" si="86"/>
        <v>0</v>
      </c>
      <c r="L216" s="36">
        <f t="shared" si="87"/>
        <v>0</v>
      </c>
      <c r="M216" s="25">
        <f t="shared" si="88"/>
        <v>0</v>
      </c>
    </row>
    <row r="217" spans="1:13" ht="12.75" hidden="1">
      <c r="A217" s="30" t="s">
        <v>366</v>
      </c>
      <c r="B217" s="32" t="s">
        <v>234</v>
      </c>
      <c r="C217" s="42"/>
      <c r="D217" s="58">
        <f>SUM(GASMES!W217)</f>
        <v>0</v>
      </c>
      <c r="E217" s="57">
        <f t="shared" si="89"/>
        <v>0</v>
      </c>
      <c r="F217" s="36">
        <f t="shared" si="90"/>
        <v>0</v>
      </c>
      <c r="G217" s="58">
        <f>SUM(GASMES!X217)</f>
        <v>0</v>
      </c>
      <c r="H217" s="36">
        <f t="shared" si="84"/>
        <v>0</v>
      </c>
      <c r="I217" s="41"/>
      <c r="J217" s="36">
        <f t="shared" si="85"/>
        <v>0</v>
      </c>
      <c r="K217" s="37">
        <f t="shared" si="86"/>
        <v>0</v>
      </c>
      <c r="L217" s="36">
        <f t="shared" si="87"/>
        <v>0</v>
      </c>
      <c r="M217" s="25">
        <f t="shared" si="88"/>
        <v>0</v>
      </c>
    </row>
    <row r="218" spans="1:13" ht="12.75" hidden="1">
      <c r="A218" s="30" t="s">
        <v>367</v>
      </c>
      <c r="B218" s="32" t="s">
        <v>236</v>
      </c>
      <c r="C218" s="42"/>
      <c r="D218" s="58">
        <f>SUM(GASMES!W218)</f>
        <v>0</v>
      </c>
      <c r="E218" s="57">
        <f t="shared" si="89"/>
        <v>0</v>
      </c>
      <c r="F218" s="36">
        <f t="shared" si="90"/>
        <v>0</v>
      </c>
      <c r="G218" s="58">
        <f>SUM(GASMES!X218)</f>
        <v>0</v>
      </c>
      <c r="H218" s="36">
        <f t="shared" si="84"/>
        <v>0</v>
      </c>
      <c r="I218" s="41"/>
      <c r="J218" s="36">
        <f t="shared" si="85"/>
        <v>0</v>
      </c>
      <c r="K218" s="37">
        <f t="shared" si="86"/>
        <v>0</v>
      </c>
      <c r="L218" s="36">
        <f t="shared" si="87"/>
        <v>0</v>
      </c>
      <c r="M218" s="25">
        <f t="shared" si="88"/>
        <v>0</v>
      </c>
    </row>
    <row r="219" spans="1:13" ht="12.75" hidden="1">
      <c r="A219" s="30" t="s">
        <v>368</v>
      </c>
      <c r="B219" s="32" t="s">
        <v>238</v>
      </c>
      <c r="C219" s="42"/>
      <c r="D219" s="58">
        <f>SUM(GASMES!W219)</f>
        <v>0</v>
      </c>
      <c r="E219" s="57">
        <f t="shared" si="89"/>
        <v>0</v>
      </c>
      <c r="F219" s="36">
        <f t="shared" si="90"/>
        <v>0</v>
      </c>
      <c r="G219" s="58">
        <f>SUM(GASMES!X219)</f>
        <v>0</v>
      </c>
      <c r="H219" s="36">
        <f t="shared" si="84"/>
        <v>0</v>
      </c>
      <c r="I219" s="41"/>
      <c r="J219" s="36">
        <f t="shared" si="85"/>
        <v>0</v>
      </c>
      <c r="K219" s="37">
        <f t="shared" si="86"/>
        <v>0</v>
      </c>
      <c r="L219" s="36">
        <f t="shared" si="87"/>
        <v>0</v>
      </c>
      <c r="M219" s="25">
        <f t="shared" si="88"/>
        <v>0</v>
      </c>
    </row>
    <row r="220" spans="1:13" ht="12.75" hidden="1">
      <c r="A220" s="30" t="s">
        <v>369</v>
      </c>
      <c r="B220" s="32" t="s">
        <v>240</v>
      </c>
      <c r="C220" s="42">
        <f>SUM(C221:C223)</f>
        <v>0</v>
      </c>
      <c r="D220" s="58">
        <f>SUM(GASMES!W220)</f>
        <v>0</v>
      </c>
      <c r="E220" s="57">
        <f t="shared" si="89"/>
        <v>0</v>
      </c>
      <c r="F220" s="36">
        <f t="shared" si="90"/>
        <v>0</v>
      </c>
      <c r="G220" s="58">
        <f>SUM(GASMES!X220)</f>
        <v>0</v>
      </c>
      <c r="H220" s="36">
        <f t="shared" si="84"/>
        <v>0</v>
      </c>
      <c r="I220" s="41">
        <f>SUM(I221:I223)</f>
        <v>0</v>
      </c>
      <c r="J220" s="36">
        <f t="shared" si="85"/>
        <v>0</v>
      </c>
      <c r="K220" s="37">
        <f t="shared" si="86"/>
        <v>0</v>
      </c>
      <c r="L220" s="36">
        <f t="shared" si="87"/>
        <v>0</v>
      </c>
      <c r="M220" s="25">
        <f t="shared" si="88"/>
        <v>0</v>
      </c>
    </row>
    <row r="221" spans="1:13" ht="12.75" hidden="1">
      <c r="A221" s="30" t="s">
        <v>370</v>
      </c>
      <c r="B221" s="32" t="s">
        <v>242</v>
      </c>
      <c r="C221" s="42"/>
      <c r="D221" s="58">
        <f>SUM(GASMES!W221)</f>
        <v>0</v>
      </c>
      <c r="E221" s="57">
        <f t="shared" si="89"/>
        <v>0</v>
      </c>
      <c r="F221" s="36">
        <f t="shared" si="90"/>
        <v>0</v>
      </c>
      <c r="G221" s="58">
        <f>SUM(GASMES!X221)</f>
        <v>0</v>
      </c>
      <c r="H221" s="36">
        <f t="shared" si="84"/>
        <v>0</v>
      </c>
      <c r="I221" s="41"/>
      <c r="J221" s="36">
        <f t="shared" si="85"/>
        <v>0</v>
      </c>
      <c r="K221" s="37">
        <f t="shared" si="86"/>
        <v>0</v>
      </c>
      <c r="L221" s="36">
        <f t="shared" si="87"/>
        <v>0</v>
      </c>
      <c r="M221" s="25">
        <f t="shared" si="88"/>
        <v>0</v>
      </c>
    </row>
    <row r="222" spans="1:13" ht="12.75" hidden="1">
      <c r="A222" s="30" t="s">
        <v>371</v>
      </c>
      <c r="B222" s="40" t="s">
        <v>244</v>
      </c>
      <c r="C222" s="42"/>
      <c r="D222" s="58">
        <f>SUM(GASMES!W222)</f>
        <v>0</v>
      </c>
      <c r="E222" s="57">
        <f t="shared" si="89"/>
        <v>0</v>
      </c>
      <c r="F222" s="36">
        <f t="shared" si="90"/>
        <v>0</v>
      </c>
      <c r="G222" s="58">
        <f>SUM(GASMES!X222)</f>
        <v>0</v>
      </c>
      <c r="H222" s="36">
        <f aca="true" t="shared" si="91" ref="H222:H237">IF(OR(G222=0,E222=0),0,G222/E222)*100</f>
        <v>0</v>
      </c>
      <c r="I222" s="41"/>
      <c r="J222" s="36">
        <f aca="true" t="shared" si="92" ref="J222:J237">IF(OR(I222=0,E222=0),0,I222/E222)*100</f>
        <v>0</v>
      </c>
      <c r="K222" s="37">
        <f aca="true" t="shared" si="93" ref="K222:K237">SUM(G222+I222)</f>
        <v>0</v>
      </c>
      <c r="L222" s="36">
        <f aca="true" t="shared" si="94" ref="L222:L237">IF(OR(K222=0,E222=0),0,K222/E222)*100</f>
        <v>0</v>
      </c>
      <c r="M222" s="25">
        <f aca="true" t="shared" si="95" ref="M222:M237">SUM(E222-K222)</f>
        <v>0</v>
      </c>
    </row>
    <row r="223" spans="1:13" ht="12.75" hidden="1">
      <c r="A223" s="30" t="s">
        <v>372</v>
      </c>
      <c r="B223" s="40" t="s">
        <v>246</v>
      </c>
      <c r="C223" s="42"/>
      <c r="D223" s="58">
        <f>SUM(GASMES!W223)</f>
        <v>0</v>
      </c>
      <c r="E223" s="57">
        <f t="shared" si="89"/>
        <v>0</v>
      </c>
      <c r="F223" s="36">
        <f t="shared" si="90"/>
        <v>0</v>
      </c>
      <c r="G223" s="58">
        <f>SUM(GASMES!X223)</f>
        <v>0</v>
      </c>
      <c r="H223" s="36">
        <f t="shared" si="91"/>
        <v>0</v>
      </c>
      <c r="I223" s="41"/>
      <c r="J223" s="36">
        <f t="shared" si="92"/>
        <v>0</v>
      </c>
      <c r="K223" s="37">
        <f t="shared" si="93"/>
        <v>0</v>
      </c>
      <c r="L223" s="36">
        <f t="shared" si="94"/>
        <v>0</v>
      </c>
      <c r="M223" s="25">
        <f t="shared" si="95"/>
        <v>0</v>
      </c>
    </row>
    <row r="224" spans="1:13" ht="12.75" hidden="1">
      <c r="A224" s="30" t="s">
        <v>373</v>
      </c>
      <c r="B224" s="32" t="s">
        <v>248</v>
      </c>
      <c r="C224" s="42"/>
      <c r="D224" s="58">
        <f>SUM(GASMES!W224)</f>
        <v>0</v>
      </c>
      <c r="E224" s="57">
        <f t="shared" si="89"/>
        <v>0</v>
      </c>
      <c r="F224" s="36">
        <f t="shared" si="90"/>
        <v>0</v>
      </c>
      <c r="G224" s="58">
        <f>SUM(GASMES!X224)</f>
        <v>0</v>
      </c>
      <c r="H224" s="36">
        <f t="shared" si="91"/>
        <v>0</v>
      </c>
      <c r="I224" s="41"/>
      <c r="J224" s="36">
        <f t="shared" si="92"/>
        <v>0</v>
      </c>
      <c r="K224" s="37">
        <f t="shared" si="93"/>
        <v>0</v>
      </c>
      <c r="L224" s="36">
        <f t="shared" si="94"/>
        <v>0</v>
      </c>
      <c r="M224" s="25">
        <f t="shared" si="95"/>
        <v>0</v>
      </c>
    </row>
    <row r="225" spans="1:13" ht="12.75" hidden="1">
      <c r="A225" s="30" t="s">
        <v>374</v>
      </c>
      <c r="B225" s="32" t="s">
        <v>250</v>
      </c>
      <c r="C225" s="42"/>
      <c r="D225" s="58">
        <f>SUM(GASMES!W225)</f>
        <v>0</v>
      </c>
      <c r="E225" s="57">
        <f aca="true" t="shared" si="96" ref="E225:E240">SUM(C225+D225)</f>
        <v>0</v>
      </c>
      <c r="F225" s="36">
        <f aca="true" t="shared" si="97" ref="F225:F240">IF(OR(E225=0,E$391=0),0,E225/E$391)*100</f>
        <v>0</v>
      </c>
      <c r="G225" s="58">
        <f>SUM(GASMES!X225)</f>
        <v>0</v>
      </c>
      <c r="H225" s="36">
        <f t="shared" si="91"/>
        <v>0</v>
      </c>
      <c r="I225" s="41"/>
      <c r="J225" s="36">
        <f t="shared" si="92"/>
        <v>0</v>
      </c>
      <c r="K225" s="37">
        <f t="shared" si="93"/>
        <v>0</v>
      </c>
      <c r="L225" s="36">
        <f t="shared" si="94"/>
        <v>0</v>
      </c>
      <c r="M225" s="25">
        <f t="shared" si="95"/>
        <v>0</v>
      </c>
    </row>
    <row r="226" spans="1:13" ht="12.75" hidden="1">
      <c r="A226" s="30" t="s">
        <v>375</v>
      </c>
      <c r="B226" s="40" t="s">
        <v>252</v>
      </c>
      <c r="C226" s="42"/>
      <c r="D226" s="58">
        <f>SUM(GASMES!W226)</f>
        <v>0</v>
      </c>
      <c r="E226" s="57">
        <f t="shared" si="96"/>
        <v>0</v>
      </c>
      <c r="F226" s="36">
        <f t="shared" si="97"/>
        <v>0</v>
      </c>
      <c r="G226" s="58">
        <f>SUM(GASMES!X226)</f>
        <v>0</v>
      </c>
      <c r="H226" s="36">
        <f t="shared" si="91"/>
        <v>0</v>
      </c>
      <c r="I226" s="41"/>
      <c r="J226" s="36">
        <f t="shared" si="92"/>
        <v>0</v>
      </c>
      <c r="K226" s="37">
        <f t="shared" si="93"/>
        <v>0</v>
      </c>
      <c r="L226" s="36">
        <f t="shared" si="94"/>
        <v>0</v>
      </c>
      <c r="M226" s="25">
        <f t="shared" si="95"/>
        <v>0</v>
      </c>
    </row>
    <row r="227" spans="1:13" ht="12.75" hidden="1">
      <c r="A227" s="30" t="s">
        <v>376</v>
      </c>
      <c r="B227" s="32" t="s">
        <v>254</v>
      </c>
      <c r="C227" s="42"/>
      <c r="D227" s="58">
        <f>SUM(GASMES!W227)</f>
        <v>0</v>
      </c>
      <c r="E227" s="57">
        <f t="shared" si="96"/>
        <v>0</v>
      </c>
      <c r="F227" s="36">
        <f t="shared" si="97"/>
        <v>0</v>
      </c>
      <c r="G227" s="58">
        <f>SUM(GASMES!X227)</f>
        <v>0</v>
      </c>
      <c r="H227" s="36">
        <f t="shared" si="91"/>
        <v>0</v>
      </c>
      <c r="I227" s="41"/>
      <c r="J227" s="36">
        <f t="shared" si="92"/>
        <v>0</v>
      </c>
      <c r="K227" s="37">
        <f t="shared" si="93"/>
        <v>0</v>
      </c>
      <c r="L227" s="36">
        <f t="shared" si="94"/>
        <v>0</v>
      </c>
      <c r="M227" s="25">
        <f t="shared" si="95"/>
        <v>0</v>
      </c>
    </row>
    <row r="228" spans="1:13" ht="12.75" hidden="1">
      <c r="A228" s="30" t="s">
        <v>377</v>
      </c>
      <c r="B228" s="32" t="s">
        <v>256</v>
      </c>
      <c r="C228" s="42"/>
      <c r="D228" s="58">
        <f>SUM(GASMES!W228)</f>
        <v>0</v>
      </c>
      <c r="E228" s="57">
        <f t="shared" si="96"/>
        <v>0</v>
      </c>
      <c r="F228" s="36">
        <f t="shared" si="97"/>
        <v>0</v>
      </c>
      <c r="G228" s="58">
        <f>SUM(GASMES!X228)</f>
        <v>0</v>
      </c>
      <c r="H228" s="36">
        <f t="shared" si="91"/>
        <v>0</v>
      </c>
      <c r="I228" s="41"/>
      <c r="J228" s="36">
        <f t="shared" si="92"/>
        <v>0</v>
      </c>
      <c r="K228" s="37">
        <f t="shared" si="93"/>
        <v>0</v>
      </c>
      <c r="L228" s="36">
        <f t="shared" si="94"/>
        <v>0</v>
      </c>
      <c r="M228" s="25">
        <f t="shared" si="95"/>
        <v>0</v>
      </c>
    </row>
    <row r="229" spans="1:13" ht="12.75">
      <c r="A229" s="27" t="s">
        <v>378</v>
      </c>
      <c r="B229" s="28" t="s">
        <v>379</v>
      </c>
      <c r="C229" s="46">
        <f>SUM(C230:C276)-C232-C247-C255-C258</f>
        <v>4500000</v>
      </c>
      <c r="D229" s="59">
        <f>SUM(GASMES!W229)</f>
        <v>-1500000</v>
      </c>
      <c r="E229" s="56">
        <f t="shared" si="96"/>
        <v>3000000</v>
      </c>
      <c r="F229" s="34">
        <f t="shared" si="97"/>
        <v>3.2147738317667276</v>
      </c>
      <c r="G229" s="59">
        <f>SUM(GASMES!X229)</f>
        <v>0</v>
      </c>
      <c r="H229" s="34">
        <f t="shared" si="91"/>
        <v>0</v>
      </c>
      <c r="I229" s="45">
        <f>SUM(I230:I276)-I232-I247-I255-I258</f>
        <v>3000000</v>
      </c>
      <c r="J229" s="34">
        <f t="shared" si="92"/>
        <v>100</v>
      </c>
      <c r="K229" s="35">
        <f t="shared" si="93"/>
        <v>3000000</v>
      </c>
      <c r="L229" s="34">
        <f t="shared" si="94"/>
        <v>100</v>
      </c>
      <c r="M229" s="29">
        <f t="shared" si="95"/>
        <v>0</v>
      </c>
    </row>
    <row r="230" spans="1:13" ht="12.75" hidden="1">
      <c r="A230" s="30" t="s">
        <v>380</v>
      </c>
      <c r="B230" s="32" t="s">
        <v>381</v>
      </c>
      <c r="C230" s="42"/>
      <c r="D230" s="58">
        <f>SUM(GASMES!W230)</f>
        <v>0</v>
      </c>
      <c r="E230" s="57">
        <f t="shared" si="96"/>
        <v>0</v>
      </c>
      <c r="F230" s="36">
        <f t="shared" si="97"/>
        <v>0</v>
      </c>
      <c r="G230" s="58">
        <f>SUM(GASMES!X230)</f>
        <v>0</v>
      </c>
      <c r="H230" s="36">
        <f t="shared" si="91"/>
        <v>0</v>
      </c>
      <c r="I230" s="41"/>
      <c r="J230" s="36">
        <f t="shared" si="92"/>
        <v>0</v>
      </c>
      <c r="K230" s="37">
        <f t="shared" si="93"/>
        <v>0</v>
      </c>
      <c r="L230" s="36">
        <f t="shared" si="94"/>
        <v>0</v>
      </c>
      <c r="M230" s="25">
        <f t="shared" si="95"/>
        <v>0</v>
      </c>
    </row>
    <row r="231" spans="1:13" ht="12.75" hidden="1">
      <c r="A231" s="30" t="s">
        <v>382</v>
      </c>
      <c r="B231" s="32" t="s">
        <v>383</v>
      </c>
      <c r="C231" s="42"/>
      <c r="D231" s="58">
        <f>SUM(GASMES!W231)</f>
        <v>0</v>
      </c>
      <c r="E231" s="57">
        <f t="shared" si="96"/>
        <v>0</v>
      </c>
      <c r="F231" s="36">
        <f t="shared" si="97"/>
        <v>0</v>
      </c>
      <c r="G231" s="58">
        <f>SUM(GASMES!X231)</f>
        <v>0</v>
      </c>
      <c r="H231" s="36">
        <f t="shared" si="91"/>
        <v>0</v>
      </c>
      <c r="I231" s="41"/>
      <c r="J231" s="36">
        <f t="shared" si="92"/>
        <v>0</v>
      </c>
      <c r="K231" s="37">
        <f t="shared" si="93"/>
        <v>0</v>
      </c>
      <c r="L231" s="36">
        <f t="shared" si="94"/>
        <v>0</v>
      </c>
      <c r="M231" s="25">
        <f t="shared" si="95"/>
        <v>0</v>
      </c>
    </row>
    <row r="232" spans="1:13" ht="12.75" hidden="1">
      <c r="A232" s="30" t="s">
        <v>384</v>
      </c>
      <c r="B232" s="32" t="s">
        <v>385</v>
      </c>
      <c r="C232" s="42">
        <f>SUM(C233:C234)</f>
        <v>0</v>
      </c>
      <c r="D232" s="58">
        <f>SUM(GASMES!W232)</f>
        <v>0</v>
      </c>
      <c r="E232" s="57">
        <f t="shared" si="96"/>
        <v>0</v>
      </c>
      <c r="F232" s="36">
        <f t="shared" si="97"/>
        <v>0</v>
      </c>
      <c r="G232" s="58">
        <f>SUM(GASMES!X232)</f>
        <v>0</v>
      </c>
      <c r="H232" s="36">
        <f t="shared" si="91"/>
        <v>0</v>
      </c>
      <c r="I232" s="41">
        <f>SUM(I233:I234)</f>
        <v>0</v>
      </c>
      <c r="J232" s="36">
        <f t="shared" si="92"/>
        <v>0</v>
      </c>
      <c r="K232" s="37">
        <f t="shared" si="93"/>
        <v>0</v>
      </c>
      <c r="L232" s="36">
        <f t="shared" si="94"/>
        <v>0</v>
      </c>
      <c r="M232" s="25">
        <f t="shared" si="95"/>
        <v>0</v>
      </c>
    </row>
    <row r="233" spans="1:13" ht="12.75" hidden="1">
      <c r="A233" s="30" t="s">
        <v>386</v>
      </c>
      <c r="B233" s="32" t="s">
        <v>387</v>
      </c>
      <c r="C233" s="42"/>
      <c r="D233" s="58">
        <f>SUM(GASMES!W233)</f>
        <v>0</v>
      </c>
      <c r="E233" s="57">
        <f t="shared" si="96"/>
        <v>0</v>
      </c>
      <c r="F233" s="36">
        <f t="shared" si="97"/>
        <v>0</v>
      </c>
      <c r="G233" s="58">
        <f>SUM(GASMES!X233)</f>
        <v>0</v>
      </c>
      <c r="H233" s="36">
        <f t="shared" si="91"/>
        <v>0</v>
      </c>
      <c r="I233" s="41"/>
      <c r="J233" s="36">
        <f t="shared" si="92"/>
        <v>0</v>
      </c>
      <c r="K233" s="37">
        <f t="shared" si="93"/>
        <v>0</v>
      </c>
      <c r="L233" s="36">
        <f t="shared" si="94"/>
        <v>0</v>
      </c>
      <c r="M233" s="25">
        <f t="shared" si="95"/>
        <v>0</v>
      </c>
    </row>
    <row r="234" spans="1:13" ht="12.75" hidden="1">
      <c r="A234" s="30" t="s">
        <v>388</v>
      </c>
      <c r="B234" s="32" t="s">
        <v>389</v>
      </c>
      <c r="C234" s="42"/>
      <c r="D234" s="58">
        <f>SUM(GASMES!W234)</f>
        <v>0</v>
      </c>
      <c r="E234" s="57">
        <f t="shared" si="96"/>
        <v>0</v>
      </c>
      <c r="F234" s="36">
        <f t="shared" si="97"/>
        <v>0</v>
      </c>
      <c r="G234" s="58">
        <f>SUM(GASMES!X234)</f>
        <v>0</v>
      </c>
      <c r="H234" s="36">
        <f t="shared" si="91"/>
        <v>0</v>
      </c>
      <c r="I234" s="41"/>
      <c r="J234" s="36">
        <f t="shared" si="92"/>
        <v>0</v>
      </c>
      <c r="K234" s="37">
        <f t="shared" si="93"/>
        <v>0</v>
      </c>
      <c r="L234" s="36">
        <f t="shared" si="94"/>
        <v>0</v>
      </c>
      <c r="M234" s="25">
        <f t="shared" si="95"/>
        <v>0</v>
      </c>
    </row>
    <row r="235" spans="1:13" ht="12.75" hidden="1">
      <c r="A235" s="30" t="s">
        <v>390</v>
      </c>
      <c r="B235" s="32" t="s">
        <v>391</v>
      </c>
      <c r="C235" s="42"/>
      <c r="D235" s="58">
        <f>SUM(GASMES!W235)</f>
        <v>0</v>
      </c>
      <c r="E235" s="57">
        <f t="shared" si="96"/>
        <v>0</v>
      </c>
      <c r="F235" s="36">
        <f t="shared" si="97"/>
        <v>0</v>
      </c>
      <c r="G235" s="58">
        <f>SUM(GASMES!X235)</f>
        <v>0</v>
      </c>
      <c r="H235" s="36">
        <f t="shared" si="91"/>
        <v>0</v>
      </c>
      <c r="I235" s="41"/>
      <c r="J235" s="36">
        <f t="shared" si="92"/>
        <v>0</v>
      </c>
      <c r="K235" s="37">
        <f t="shared" si="93"/>
        <v>0</v>
      </c>
      <c r="L235" s="36">
        <f t="shared" si="94"/>
        <v>0</v>
      </c>
      <c r="M235" s="25">
        <f t="shared" si="95"/>
        <v>0</v>
      </c>
    </row>
    <row r="236" spans="1:13" ht="12.75">
      <c r="A236" s="30" t="s">
        <v>392</v>
      </c>
      <c r="B236" s="32" t="s">
        <v>393</v>
      </c>
      <c r="C236" s="42">
        <v>4000000</v>
      </c>
      <c r="D236" s="58">
        <f>SUM(GASMES!W236)</f>
        <v>-1500000</v>
      </c>
      <c r="E236" s="57">
        <f t="shared" si="96"/>
        <v>2500000</v>
      </c>
      <c r="F236" s="36">
        <f t="shared" si="97"/>
        <v>2.67897819313894</v>
      </c>
      <c r="G236" s="58">
        <f>SUM(GASMES!X236)</f>
        <v>0</v>
      </c>
      <c r="H236" s="36">
        <f t="shared" si="91"/>
        <v>0</v>
      </c>
      <c r="I236" s="41">
        <v>2500000</v>
      </c>
      <c r="J236" s="36">
        <f t="shared" si="92"/>
        <v>100</v>
      </c>
      <c r="K236" s="37">
        <f t="shared" si="93"/>
        <v>2500000</v>
      </c>
      <c r="L236" s="36">
        <f t="shared" si="94"/>
        <v>100</v>
      </c>
      <c r="M236" s="25">
        <f t="shared" si="95"/>
        <v>0</v>
      </c>
    </row>
    <row r="237" spans="1:13" ht="12.75" hidden="1">
      <c r="A237" s="30" t="s">
        <v>394</v>
      </c>
      <c r="B237" s="32" t="s">
        <v>395</v>
      </c>
      <c r="C237" s="42"/>
      <c r="D237" s="58">
        <f>SUM(GASMES!W237)</f>
        <v>0</v>
      </c>
      <c r="E237" s="57">
        <f t="shared" si="96"/>
        <v>0</v>
      </c>
      <c r="F237" s="36">
        <f t="shared" si="97"/>
        <v>0</v>
      </c>
      <c r="G237" s="58">
        <f>SUM(GASMES!X237)</f>
        <v>0</v>
      </c>
      <c r="H237" s="36">
        <f t="shared" si="91"/>
        <v>0</v>
      </c>
      <c r="I237" s="41"/>
      <c r="J237" s="36">
        <f t="shared" si="92"/>
        <v>0</v>
      </c>
      <c r="K237" s="37">
        <f t="shared" si="93"/>
        <v>0</v>
      </c>
      <c r="L237" s="36">
        <f t="shared" si="94"/>
        <v>0</v>
      </c>
      <c r="M237" s="25">
        <f t="shared" si="95"/>
        <v>0</v>
      </c>
    </row>
    <row r="238" spans="1:13" ht="12.75">
      <c r="A238" s="30" t="s">
        <v>396</v>
      </c>
      <c r="B238" s="32" t="s">
        <v>397</v>
      </c>
      <c r="C238" s="42">
        <v>500000</v>
      </c>
      <c r="D238" s="58">
        <f>SUM(GASMES!W238)</f>
        <v>0</v>
      </c>
      <c r="E238" s="57">
        <f t="shared" si="96"/>
        <v>500000</v>
      </c>
      <c r="F238" s="36">
        <f t="shared" si="97"/>
        <v>0.5357956386277879</v>
      </c>
      <c r="G238" s="58">
        <f>SUM(GASMES!X238)</f>
        <v>0</v>
      </c>
      <c r="H238" s="36">
        <f aca="true" t="shared" si="98" ref="H238:H253">IF(OR(G238=0,E238=0),0,G238/E238)*100</f>
        <v>0</v>
      </c>
      <c r="I238" s="41">
        <v>500000</v>
      </c>
      <c r="J238" s="36">
        <f aca="true" t="shared" si="99" ref="J238:J248">IF(OR(I238=0,E238=0),0,I238/E238)*100</f>
        <v>100</v>
      </c>
      <c r="K238" s="37">
        <f aca="true" t="shared" si="100" ref="K238:K248">SUM(G238+I238)</f>
        <v>500000</v>
      </c>
      <c r="L238" s="36">
        <f aca="true" t="shared" si="101" ref="L238:L248">IF(OR(K238=0,E238=0),0,K238/E238)*100</f>
        <v>100</v>
      </c>
      <c r="M238" s="25">
        <f aca="true" t="shared" si="102" ref="M238:M248">SUM(E238-K238)</f>
        <v>0</v>
      </c>
    </row>
    <row r="239" spans="1:13" ht="12.75" hidden="1">
      <c r="A239" s="30" t="s">
        <v>398</v>
      </c>
      <c r="B239" s="32" t="s">
        <v>399</v>
      </c>
      <c r="C239" s="42"/>
      <c r="D239" s="58">
        <f>SUM(GASMES!W239)</f>
        <v>0</v>
      </c>
      <c r="E239" s="57">
        <f t="shared" si="96"/>
        <v>0</v>
      </c>
      <c r="F239" s="36">
        <f t="shared" si="97"/>
        <v>0</v>
      </c>
      <c r="G239" s="58">
        <f>SUM(GASMES!X239)</f>
        <v>0</v>
      </c>
      <c r="H239" s="36">
        <f t="shared" si="98"/>
        <v>0</v>
      </c>
      <c r="I239" s="41"/>
      <c r="J239" s="36">
        <f t="shared" si="99"/>
        <v>0</v>
      </c>
      <c r="K239" s="37">
        <f t="shared" si="100"/>
        <v>0</v>
      </c>
      <c r="L239" s="36">
        <f t="shared" si="101"/>
        <v>0</v>
      </c>
      <c r="M239" s="25">
        <f t="shared" si="102"/>
        <v>0</v>
      </c>
    </row>
    <row r="240" spans="1:13" ht="12.75" hidden="1">
      <c r="A240" s="30" t="s">
        <v>400</v>
      </c>
      <c r="B240" s="32" t="s">
        <v>401</v>
      </c>
      <c r="C240" s="42"/>
      <c r="D240" s="58">
        <f>SUM(GASMES!W240)</f>
        <v>0</v>
      </c>
      <c r="E240" s="57">
        <f t="shared" si="96"/>
        <v>0</v>
      </c>
      <c r="F240" s="36">
        <f t="shared" si="97"/>
        <v>0</v>
      </c>
      <c r="G240" s="58">
        <f>SUM(GASMES!X240)</f>
        <v>0</v>
      </c>
      <c r="H240" s="36">
        <f t="shared" si="98"/>
        <v>0</v>
      </c>
      <c r="I240" s="41"/>
      <c r="J240" s="36">
        <f t="shared" si="99"/>
        <v>0</v>
      </c>
      <c r="K240" s="37">
        <f t="shared" si="100"/>
        <v>0</v>
      </c>
      <c r="L240" s="36">
        <f t="shared" si="101"/>
        <v>0</v>
      </c>
      <c r="M240" s="25">
        <f t="shared" si="102"/>
        <v>0</v>
      </c>
    </row>
    <row r="241" spans="1:13" ht="12.75" hidden="1">
      <c r="A241" s="30" t="s">
        <v>402</v>
      </c>
      <c r="B241" s="32" t="s">
        <v>403</v>
      </c>
      <c r="C241" s="42"/>
      <c r="D241" s="58">
        <f>SUM(GASMES!W241)</f>
        <v>0</v>
      </c>
      <c r="E241" s="57">
        <f aca="true" t="shared" si="103" ref="E241:E256">SUM(C241+D241)</f>
        <v>0</v>
      </c>
      <c r="F241" s="36">
        <f aca="true" t="shared" si="104" ref="F241:F256">IF(OR(E241=0,E$391=0),0,E241/E$391)*100</f>
        <v>0</v>
      </c>
      <c r="G241" s="58">
        <f>SUM(GASMES!X241)</f>
        <v>0</v>
      </c>
      <c r="H241" s="36">
        <f t="shared" si="98"/>
        <v>0</v>
      </c>
      <c r="I241" s="41"/>
      <c r="J241" s="36">
        <f t="shared" si="99"/>
        <v>0</v>
      </c>
      <c r="K241" s="37">
        <f t="shared" si="100"/>
        <v>0</v>
      </c>
      <c r="L241" s="36">
        <f t="shared" si="101"/>
        <v>0</v>
      </c>
      <c r="M241" s="25">
        <f t="shared" si="102"/>
        <v>0</v>
      </c>
    </row>
    <row r="242" spans="1:13" ht="12.75" hidden="1">
      <c r="A242" s="30" t="s">
        <v>404</v>
      </c>
      <c r="B242" s="32" t="s">
        <v>405</v>
      </c>
      <c r="C242" s="42"/>
      <c r="D242" s="58">
        <f>SUM(GASMES!W242)</f>
        <v>0</v>
      </c>
      <c r="E242" s="57">
        <f t="shared" si="103"/>
        <v>0</v>
      </c>
      <c r="F242" s="36">
        <f t="shared" si="104"/>
        <v>0</v>
      </c>
      <c r="G242" s="58">
        <f>SUM(GASMES!X242)</f>
        <v>0</v>
      </c>
      <c r="H242" s="36">
        <f t="shared" si="98"/>
        <v>0</v>
      </c>
      <c r="I242" s="41"/>
      <c r="J242" s="36">
        <f t="shared" si="99"/>
        <v>0</v>
      </c>
      <c r="K242" s="37">
        <f t="shared" si="100"/>
        <v>0</v>
      </c>
      <c r="L242" s="36">
        <f t="shared" si="101"/>
        <v>0</v>
      </c>
      <c r="M242" s="25">
        <f t="shared" si="102"/>
        <v>0</v>
      </c>
    </row>
    <row r="243" spans="1:13" ht="12.75" hidden="1">
      <c r="A243" s="30" t="s">
        <v>406</v>
      </c>
      <c r="B243" s="32" t="s">
        <v>407</v>
      </c>
      <c r="C243" s="42"/>
      <c r="D243" s="58">
        <f>SUM(GASMES!W243)</f>
        <v>0</v>
      </c>
      <c r="E243" s="57">
        <f t="shared" si="103"/>
        <v>0</v>
      </c>
      <c r="F243" s="36">
        <f t="shared" si="104"/>
        <v>0</v>
      </c>
      <c r="G243" s="58">
        <f>SUM(GASMES!X243)</f>
        <v>0</v>
      </c>
      <c r="H243" s="36">
        <f t="shared" si="98"/>
        <v>0</v>
      </c>
      <c r="I243" s="41"/>
      <c r="J243" s="36">
        <f t="shared" si="99"/>
        <v>0</v>
      </c>
      <c r="K243" s="37">
        <f t="shared" si="100"/>
        <v>0</v>
      </c>
      <c r="L243" s="36">
        <f t="shared" si="101"/>
        <v>0</v>
      </c>
      <c r="M243" s="25">
        <f t="shared" si="102"/>
        <v>0</v>
      </c>
    </row>
    <row r="244" spans="1:13" ht="12.75" hidden="1">
      <c r="A244" s="30" t="s">
        <v>408</v>
      </c>
      <c r="B244" s="32" t="s">
        <v>409</v>
      </c>
      <c r="C244" s="42"/>
      <c r="D244" s="58">
        <f>SUM(GASMES!W244)</f>
        <v>0</v>
      </c>
      <c r="E244" s="57">
        <f t="shared" si="103"/>
        <v>0</v>
      </c>
      <c r="F244" s="36">
        <f t="shared" si="104"/>
        <v>0</v>
      </c>
      <c r="G244" s="58">
        <f>SUM(GASMES!X244)</f>
        <v>0</v>
      </c>
      <c r="H244" s="36">
        <f t="shared" si="98"/>
        <v>0</v>
      </c>
      <c r="I244" s="41"/>
      <c r="J244" s="36">
        <f t="shared" si="99"/>
        <v>0</v>
      </c>
      <c r="K244" s="37">
        <f t="shared" si="100"/>
        <v>0</v>
      </c>
      <c r="L244" s="36">
        <f t="shared" si="101"/>
        <v>0</v>
      </c>
      <c r="M244" s="25">
        <f t="shared" si="102"/>
        <v>0</v>
      </c>
    </row>
    <row r="245" spans="1:13" ht="12.75" hidden="1">
      <c r="A245" s="30" t="s">
        <v>410</v>
      </c>
      <c r="B245" s="32" t="s">
        <v>411</v>
      </c>
      <c r="C245" s="42"/>
      <c r="D245" s="58">
        <f>SUM(GASMES!W245)</f>
        <v>0</v>
      </c>
      <c r="E245" s="57">
        <f t="shared" si="103"/>
        <v>0</v>
      </c>
      <c r="F245" s="36">
        <f t="shared" si="104"/>
        <v>0</v>
      </c>
      <c r="G245" s="58">
        <f>SUM(GASMES!X245)</f>
        <v>0</v>
      </c>
      <c r="H245" s="36">
        <f t="shared" si="98"/>
        <v>0</v>
      </c>
      <c r="I245" s="41"/>
      <c r="J245" s="36">
        <f t="shared" si="99"/>
        <v>0</v>
      </c>
      <c r="K245" s="37">
        <f t="shared" si="100"/>
        <v>0</v>
      </c>
      <c r="L245" s="36">
        <f t="shared" si="101"/>
        <v>0</v>
      </c>
      <c r="M245" s="25">
        <f t="shared" si="102"/>
        <v>0</v>
      </c>
    </row>
    <row r="246" spans="1:13" ht="12.75" hidden="1">
      <c r="A246" s="30" t="s">
        <v>412</v>
      </c>
      <c r="B246" s="32" t="s">
        <v>413</v>
      </c>
      <c r="C246" s="42"/>
      <c r="D246" s="58">
        <f>SUM(GASMES!W246)</f>
        <v>0</v>
      </c>
      <c r="E246" s="57">
        <f t="shared" si="103"/>
        <v>0</v>
      </c>
      <c r="F246" s="36">
        <f t="shared" si="104"/>
        <v>0</v>
      </c>
      <c r="G246" s="58">
        <f>SUM(GASMES!X246)</f>
        <v>0</v>
      </c>
      <c r="H246" s="36">
        <f t="shared" si="98"/>
        <v>0</v>
      </c>
      <c r="I246" s="41"/>
      <c r="J246" s="36">
        <f t="shared" si="99"/>
        <v>0</v>
      </c>
      <c r="K246" s="37">
        <f t="shared" si="100"/>
        <v>0</v>
      </c>
      <c r="L246" s="36">
        <f t="shared" si="101"/>
        <v>0</v>
      </c>
      <c r="M246" s="25">
        <f t="shared" si="102"/>
        <v>0</v>
      </c>
    </row>
    <row r="247" spans="1:13" ht="12.75" hidden="1">
      <c r="A247" s="30" t="s">
        <v>414</v>
      </c>
      <c r="B247" s="32" t="s">
        <v>415</v>
      </c>
      <c r="C247" s="42">
        <f>SUM(C248:C249)</f>
        <v>0</v>
      </c>
      <c r="D247" s="58">
        <f>SUM(GASMES!W247)</f>
        <v>0</v>
      </c>
      <c r="E247" s="57">
        <f t="shared" si="103"/>
        <v>0</v>
      </c>
      <c r="F247" s="36">
        <f t="shared" si="104"/>
        <v>0</v>
      </c>
      <c r="G247" s="58">
        <f>SUM(GASMES!X247)</f>
        <v>0</v>
      </c>
      <c r="H247" s="36">
        <f t="shared" si="98"/>
        <v>0</v>
      </c>
      <c r="I247" s="41">
        <f>SUM(I248:I249)</f>
        <v>0</v>
      </c>
      <c r="J247" s="36">
        <f t="shared" si="99"/>
        <v>0</v>
      </c>
      <c r="K247" s="37">
        <f t="shared" si="100"/>
        <v>0</v>
      </c>
      <c r="L247" s="36">
        <f t="shared" si="101"/>
        <v>0</v>
      </c>
      <c r="M247" s="25">
        <f t="shared" si="102"/>
        <v>0</v>
      </c>
    </row>
    <row r="248" spans="1:13" ht="12.75" hidden="1">
      <c r="A248" s="30" t="s">
        <v>416</v>
      </c>
      <c r="B248" s="32" t="s">
        <v>387</v>
      </c>
      <c r="C248" s="42"/>
      <c r="D248" s="58">
        <f>SUM(GASMES!W248)</f>
        <v>0</v>
      </c>
      <c r="E248" s="57">
        <f t="shared" si="103"/>
        <v>0</v>
      </c>
      <c r="F248" s="36">
        <f t="shared" si="104"/>
        <v>0</v>
      </c>
      <c r="G248" s="58">
        <f>SUM(GASMES!X248)</f>
        <v>0</v>
      </c>
      <c r="H248" s="36">
        <f t="shared" si="98"/>
        <v>0</v>
      </c>
      <c r="I248" s="41"/>
      <c r="J248" s="36">
        <f t="shared" si="99"/>
        <v>0</v>
      </c>
      <c r="K248" s="37">
        <f t="shared" si="100"/>
        <v>0</v>
      </c>
      <c r="L248" s="36">
        <f t="shared" si="101"/>
        <v>0</v>
      </c>
      <c r="M248" s="25">
        <f t="shared" si="102"/>
        <v>0</v>
      </c>
    </row>
    <row r="249" spans="1:13" ht="12.75" hidden="1">
      <c r="A249" s="30" t="s">
        <v>417</v>
      </c>
      <c r="B249" s="32" t="s">
        <v>389</v>
      </c>
      <c r="C249" s="42"/>
      <c r="D249" s="58">
        <f>SUM(GASMES!W249)</f>
        <v>0</v>
      </c>
      <c r="E249" s="57">
        <f t="shared" si="103"/>
        <v>0</v>
      </c>
      <c r="F249" s="36">
        <f t="shared" si="104"/>
        <v>0</v>
      </c>
      <c r="G249" s="58">
        <f>SUM(GASMES!X249)</f>
        <v>0</v>
      </c>
      <c r="H249" s="36">
        <f t="shared" si="98"/>
        <v>0</v>
      </c>
      <c r="I249" s="41"/>
      <c r="J249" s="36">
        <f>IF(OR(I249=0,E249=0),0,I249/E249)*100</f>
        <v>0</v>
      </c>
      <c r="K249" s="37">
        <f>SUM(G249+I249)</f>
        <v>0</v>
      </c>
      <c r="L249" s="36">
        <f>IF(OR(K249=0,E249=0),0,K249/E249)*100</f>
        <v>0</v>
      </c>
      <c r="M249" s="25">
        <f>SUM(E249-K249)</f>
        <v>0</v>
      </c>
    </row>
    <row r="250" spans="1:13" ht="12.75" hidden="1">
      <c r="A250" s="30" t="s">
        <v>418</v>
      </c>
      <c r="B250" s="32" t="s">
        <v>419</v>
      </c>
      <c r="C250" s="42"/>
      <c r="D250" s="58">
        <f>SUM(GASMES!W250)</f>
        <v>0</v>
      </c>
      <c r="E250" s="57">
        <f t="shared" si="103"/>
        <v>0</v>
      </c>
      <c r="F250" s="36">
        <f t="shared" si="104"/>
        <v>0</v>
      </c>
      <c r="G250" s="58">
        <f>SUM(GASMES!X250)</f>
        <v>0</v>
      </c>
      <c r="H250" s="36">
        <f t="shared" si="98"/>
        <v>0</v>
      </c>
      <c r="I250" s="41"/>
      <c r="J250" s="36">
        <f>IF(OR(I250=0,E250=0),0,I250/E250)*100</f>
        <v>0</v>
      </c>
      <c r="K250" s="37">
        <f>SUM(G250+I250)</f>
        <v>0</v>
      </c>
      <c r="L250" s="36">
        <f>IF(OR(K250=0,E250=0),0,K250/E250)*100</f>
        <v>0</v>
      </c>
      <c r="M250" s="25">
        <f>SUM(E250-K250)</f>
        <v>0</v>
      </c>
    </row>
    <row r="251" spans="1:13" ht="12.75" hidden="1">
      <c r="A251" s="30" t="s">
        <v>420</v>
      </c>
      <c r="B251" s="32" t="s">
        <v>421</v>
      </c>
      <c r="C251" s="42"/>
      <c r="D251" s="58">
        <f>SUM(GASMES!W251)</f>
        <v>0</v>
      </c>
      <c r="E251" s="57">
        <f t="shared" si="103"/>
        <v>0</v>
      </c>
      <c r="F251" s="36">
        <f t="shared" si="104"/>
        <v>0</v>
      </c>
      <c r="G251" s="58">
        <f>SUM(GASMES!X251)</f>
        <v>0</v>
      </c>
      <c r="H251" s="36">
        <f t="shared" si="98"/>
        <v>0</v>
      </c>
      <c r="I251" s="41"/>
      <c r="J251" s="36">
        <f>IF(OR(I251=0,E251=0),0,I251/E251)*100</f>
        <v>0</v>
      </c>
      <c r="K251" s="37">
        <f>SUM(G251+I251)</f>
        <v>0</v>
      </c>
      <c r="L251" s="36">
        <f>IF(OR(K251=0,E251=0),0,K251/E251)*100</f>
        <v>0</v>
      </c>
      <c r="M251" s="25">
        <f>SUM(E251-K251)</f>
        <v>0</v>
      </c>
    </row>
    <row r="252" spans="1:13" ht="12.75" hidden="1">
      <c r="A252" s="30" t="s">
        <v>422</v>
      </c>
      <c r="B252" s="32" t="s">
        <v>423</v>
      </c>
      <c r="C252" s="42"/>
      <c r="D252" s="58">
        <f>SUM(GASMES!W252)</f>
        <v>0</v>
      </c>
      <c r="E252" s="57">
        <f t="shared" si="103"/>
        <v>0</v>
      </c>
      <c r="F252" s="36">
        <f t="shared" si="104"/>
        <v>0</v>
      </c>
      <c r="G252" s="58">
        <f>SUM(GASMES!X252)</f>
        <v>0</v>
      </c>
      <c r="H252" s="36">
        <f t="shared" si="98"/>
        <v>0</v>
      </c>
      <c r="I252" s="41"/>
      <c r="J252" s="36">
        <f>IF(OR(I252=0,E252=0),0,I252/E252)*100</f>
        <v>0</v>
      </c>
      <c r="K252" s="37">
        <f>SUM(G252+I252)</f>
        <v>0</v>
      </c>
      <c r="L252" s="36">
        <f>IF(OR(K252=0,E252=0),0,K252/E252)*100</f>
        <v>0</v>
      </c>
      <c r="M252" s="25">
        <f>SUM(E252-K252)</f>
        <v>0</v>
      </c>
    </row>
    <row r="253" spans="1:13" ht="12.75" hidden="1">
      <c r="A253" s="30" t="s">
        <v>424</v>
      </c>
      <c r="B253" s="32" t="s">
        <v>425</v>
      </c>
      <c r="C253" s="42"/>
      <c r="D253" s="58">
        <f>SUM(GASMES!W253)</f>
        <v>0</v>
      </c>
      <c r="E253" s="57">
        <f t="shared" si="103"/>
        <v>0</v>
      </c>
      <c r="F253" s="36">
        <f t="shared" si="104"/>
        <v>0</v>
      </c>
      <c r="G253" s="58">
        <f>SUM(GASMES!X253)</f>
        <v>0</v>
      </c>
      <c r="H253" s="36">
        <f t="shared" si="98"/>
        <v>0</v>
      </c>
      <c r="I253" s="41"/>
      <c r="J253" s="36">
        <f>IF(OR(I253=0,E253=0),0,I253/E253)*100</f>
        <v>0</v>
      </c>
      <c r="K253" s="37">
        <f>SUM(G253+I253)</f>
        <v>0</v>
      </c>
      <c r="L253" s="36">
        <f>IF(OR(K253=0,E253=0),0,K253/E253)*100</f>
        <v>0</v>
      </c>
      <c r="M253" s="25">
        <f>SUM(E253-K253)</f>
        <v>0</v>
      </c>
    </row>
    <row r="254" spans="1:13" ht="12.75" hidden="1">
      <c r="A254" s="30" t="s">
        <v>426</v>
      </c>
      <c r="B254" s="32" t="s">
        <v>427</v>
      </c>
      <c r="C254" s="42"/>
      <c r="D254" s="58">
        <f>SUM(GASMES!W254)</f>
        <v>0</v>
      </c>
      <c r="E254" s="57">
        <f t="shared" si="103"/>
        <v>0</v>
      </c>
      <c r="F254" s="36">
        <f t="shared" si="104"/>
        <v>0</v>
      </c>
      <c r="G254" s="58">
        <f>SUM(GASMES!X254)</f>
        <v>0</v>
      </c>
      <c r="H254" s="36">
        <f aca="true" t="shared" si="105" ref="H254:H269">IF(OR(G254=0,E254=0),0,G254/E254)*100</f>
        <v>0</v>
      </c>
      <c r="I254" s="41"/>
      <c r="J254" s="36">
        <f aca="true" t="shared" si="106" ref="J254:J269">IF(OR(I254=0,E254=0),0,I254/E254)*100</f>
        <v>0</v>
      </c>
      <c r="K254" s="37">
        <f aca="true" t="shared" si="107" ref="K254:K269">SUM(G254+I254)</f>
        <v>0</v>
      </c>
      <c r="L254" s="36">
        <f aca="true" t="shared" si="108" ref="L254:L269">IF(OR(K254=0,E254=0),0,K254/E254)*100</f>
        <v>0</v>
      </c>
      <c r="M254" s="25">
        <f aca="true" t="shared" si="109" ref="M254:M269">SUM(E254-K254)</f>
        <v>0</v>
      </c>
    </row>
    <row r="255" spans="1:13" ht="12.75" hidden="1">
      <c r="A255" s="30" t="s">
        <v>428</v>
      </c>
      <c r="B255" s="32" t="s">
        <v>429</v>
      </c>
      <c r="C255" s="42">
        <f>SUM(C256:C257)</f>
        <v>0</v>
      </c>
      <c r="D255" s="58">
        <f>SUM(GASMES!W255)</f>
        <v>0</v>
      </c>
      <c r="E255" s="57">
        <f t="shared" si="103"/>
        <v>0</v>
      </c>
      <c r="F255" s="36">
        <f t="shared" si="104"/>
        <v>0</v>
      </c>
      <c r="G255" s="58">
        <f>SUM(GASMES!X255)</f>
        <v>0</v>
      </c>
      <c r="H255" s="36">
        <f t="shared" si="105"/>
        <v>0</v>
      </c>
      <c r="I255" s="41">
        <f>SUM(I256:I257)</f>
        <v>0</v>
      </c>
      <c r="J255" s="36">
        <f t="shared" si="106"/>
        <v>0</v>
      </c>
      <c r="K255" s="37">
        <f t="shared" si="107"/>
        <v>0</v>
      </c>
      <c r="L255" s="36">
        <f t="shared" si="108"/>
        <v>0</v>
      </c>
      <c r="M255" s="25">
        <f t="shared" si="109"/>
        <v>0</v>
      </c>
    </row>
    <row r="256" spans="1:13" ht="12.75" hidden="1">
      <c r="A256" s="30" t="s">
        <v>430</v>
      </c>
      <c r="B256" s="32" t="s">
        <v>387</v>
      </c>
      <c r="C256" s="42"/>
      <c r="D256" s="58">
        <f>SUM(GASMES!W256)</f>
        <v>0</v>
      </c>
      <c r="E256" s="57">
        <f t="shared" si="103"/>
        <v>0</v>
      </c>
      <c r="F256" s="36">
        <f t="shared" si="104"/>
        <v>0</v>
      </c>
      <c r="G256" s="58">
        <f>SUM(GASMES!X256)</f>
        <v>0</v>
      </c>
      <c r="H256" s="36">
        <f t="shared" si="105"/>
        <v>0</v>
      </c>
      <c r="I256" s="41"/>
      <c r="J256" s="36">
        <f t="shared" si="106"/>
        <v>0</v>
      </c>
      <c r="K256" s="37">
        <f t="shared" si="107"/>
        <v>0</v>
      </c>
      <c r="L256" s="36">
        <f t="shared" si="108"/>
        <v>0</v>
      </c>
      <c r="M256" s="25">
        <f t="shared" si="109"/>
        <v>0</v>
      </c>
    </row>
    <row r="257" spans="1:13" ht="12.75" hidden="1">
      <c r="A257" s="30" t="s">
        <v>431</v>
      </c>
      <c r="B257" s="32" t="s">
        <v>389</v>
      </c>
      <c r="C257" s="42"/>
      <c r="D257" s="58">
        <f>SUM(GASMES!W257)</f>
        <v>0</v>
      </c>
      <c r="E257" s="57">
        <f aca="true" t="shared" si="110" ref="E257:E272">SUM(C257+D257)</f>
        <v>0</v>
      </c>
      <c r="F257" s="36">
        <f aca="true" t="shared" si="111" ref="F257:F272">IF(OR(E257=0,E$391=0),0,E257/E$391)*100</f>
        <v>0</v>
      </c>
      <c r="G257" s="58">
        <f>SUM(GASMES!X257)</f>
        <v>0</v>
      </c>
      <c r="H257" s="36">
        <f t="shared" si="105"/>
        <v>0</v>
      </c>
      <c r="I257" s="41"/>
      <c r="J257" s="36">
        <f t="shared" si="106"/>
        <v>0</v>
      </c>
      <c r="K257" s="37">
        <f t="shared" si="107"/>
        <v>0</v>
      </c>
      <c r="L257" s="36">
        <f t="shared" si="108"/>
        <v>0</v>
      </c>
      <c r="M257" s="25">
        <f t="shared" si="109"/>
        <v>0</v>
      </c>
    </row>
    <row r="258" spans="1:13" ht="12.75" hidden="1">
      <c r="A258" s="30" t="s">
        <v>432</v>
      </c>
      <c r="B258" s="32" t="s">
        <v>433</v>
      </c>
      <c r="C258" s="42">
        <f>SUM(C259)</f>
        <v>0</v>
      </c>
      <c r="D258" s="58">
        <f>SUM(GASMES!W258)</f>
        <v>0</v>
      </c>
      <c r="E258" s="57">
        <f t="shared" si="110"/>
        <v>0</v>
      </c>
      <c r="F258" s="36">
        <f t="shared" si="111"/>
        <v>0</v>
      </c>
      <c r="G258" s="58">
        <f>SUM(GASMES!X258)</f>
        <v>0</v>
      </c>
      <c r="H258" s="36">
        <f t="shared" si="105"/>
        <v>0</v>
      </c>
      <c r="I258" s="41">
        <f>SUM(I259)</f>
        <v>0</v>
      </c>
      <c r="J258" s="36">
        <f t="shared" si="106"/>
        <v>0</v>
      </c>
      <c r="K258" s="37">
        <f t="shared" si="107"/>
        <v>0</v>
      </c>
      <c r="L258" s="36">
        <f t="shared" si="108"/>
        <v>0</v>
      </c>
      <c r="M258" s="25">
        <f t="shared" si="109"/>
        <v>0</v>
      </c>
    </row>
    <row r="259" spans="1:13" ht="12.75" hidden="1">
      <c r="A259" s="30" t="s">
        <v>434</v>
      </c>
      <c r="B259" s="32" t="s">
        <v>389</v>
      </c>
      <c r="C259" s="42"/>
      <c r="D259" s="58">
        <f>SUM(GASMES!W259)</f>
        <v>0</v>
      </c>
      <c r="E259" s="57">
        <f t="shared" si="110"/>
        <v>0</v>
      </c>
      <c r="F259" s="36">
        <f t="shared" si="111"/>
        <v>0</v>
      </c>
      <c r="G259" s="58">
        <f>SUM(GASMES!X259)</f>
        <v>0</v>
      </c>
      <c r="H259" s="36">
        <f t="shared" si="105"/>
        <v>0</v>
      </c>
      <c r="I259" s="41"/>
      <c r="J259" s="36">
        <f t="shared" si="106"/>
        <v>0</v>
      </c>
      <c r="K259" s="37">
        <f t="shared" si="107"/>
        <v>0</v>
      </c>
      <c r="L259" s="36">
        <f t="shared" si="108"/>
        <v>0</v>
      </c>
      <c r="M259" s="25">
        <f t="shared" si="109"/>
        <v>0</v>
      </c>
    </row>
    <row r="260" spans="1:13" ht="12.75" hidden="1">
      <c r="A260" s="30" t="s">
        <v>435</v>
      </c>
      <c r="B260" s="32" t="s">
        <v>436</v>
      </c>
      <c r="C260" s="42"/>
      <c r="D260" s="58">
        <f>SUM(GASMES!W260)</f>
        <v>0</v>
      </c>
      <c r="E260" s="57">
        <f t="shared" si="110"/>
        <v>0</v>
      </c>
      <c r="F260" s="36">
        <f t="shared" si="111"/>
        <v>0</v>
      </c>
      <c r="G260" s="58">
        <f>SUM(GASMES!X260)</f>
        <v>0</v>
      </c>
      <c r="H260" s="36">
        <f t="shared" si="105"/>
        <v>0</v>
      </c>
      <c r="I260" s="41"/>
      <c r="J260" s="36">
        <f t="shared" si="106"/>
        <v>0</v>
      </c>
      <c r="K260" s="37">
        <f t="shared" si="107"/>
        <v>0</v>
      </c>
      <c r="L260" s="36">
        <f t="shared" si="108"/>
        <v>0</v>
      </c>
      <c r="M260" s="25">
        <f t="shared" si="109"/>
        <v>0</v>
      </c>
    </row>
    <row r="261" spans="1:13" ht="12.75" hidden="1">
      <c r="A261" s="30" t="s">
        <v>437</v>
      </c>
      <c r="B261" s="32" t="s">
        <v>438</v>
      </c>
      <c r="C261" s="42"/>
      <c r="D261" s="58">
        <f>SUM(GASMES!W261)</f>
        <v>0</v>
      </c>
      <c r="E261" s="57">
        <f t="shared" si="110"/>
        <v>0</v>
      </c>
      <c r="F261" s="36">
        <f t="shared" si="111"/>
        <v>0</v>
      </c>
      <c r="G261" s="58">
        <f>SUM(GASMES!X261)</f>
        <v>0</v>
      </c>
      <c r="H261" s="36">
        <f t="shared" si="105"/>
        <v>0</v>
      </c>
      <c r="I261" s="41"/>
      <c r="J261" s="36">
        <f t="shared" si="106"/>
        <v>0</v>
      </c>
      <c r="K261" s="37">
        <f t="shared" si="107"/>
        <v>0</v>
      </c>
      <c r="L261" s="36">
        <f t="shared" si="108"/>
        <v>0</v>
      </c>
      <c r="M261" s="25">
        <f t="shared" si="109"/>
        <v>0</v>
      </c>
    </row>
    <row r="262" spans="1:13" ht="12.75" hidden="1">
      <c r="A262" s="30" t="s">
        <v>439</v>
      </c>
      <c r="B262" s="32" t="s">
        <v>440</v>
      </c>
      <c r="C262" s="42"/>
      <c r="D262" s="58">
        <f>SUM(GASMES!W262)</f>
        <v>0</v>
      </c>
      <c r="E262" s="57">
        <f t="shared" si="110"/>
        <v>0</v>
      </c>
      <c r="F262" s="36">
        <f t="shared" si="111"/>
        <v>0</v>
      </c>
      <c r="G262" s="58">
        <f>SUM(GASMES!X262)</f>
        <v>0</v>
      </c>
      <c r="H262" s="36">
        <f t="shared" si="105"/>
        <v>0</v>
      </c>
      <c r="I262" s="41"/>
      <c r="J262" s="36">
        <f t="shared" si="106"/>
        <v>0</v>
      </c>
      <c r="K262" s="37">
        <f t="shared" si="107"/>
        <v>0</v>
      </c>
      <c r="L262" s="36">
        <f t="shared" si="108"/>
        <v>0</v>
      </c>
      <c r="M262" s="25">
        <f t="shared" si="109"/>
        <v>0</v>
      </c>
    </row>
    <row r="263" spans="1:13" ht="12.75" hidden="1">
      <c r="A263" s="30" t="s">
        <v>441</v>
      </c>
      <c r="B263" s="32" t="s">
        <v>442</v>
      </c>
      <c r="C263" s="42"/>
      <c r="D263" s="58">
        <f>SUM(GASMES!W263)</f>
        <v>0</v>
      </c>
      <c r="E263" s="57">
        <f t="shared" si="110"/>
        <v>0</v>
      </c>
      <c r="F263" s="36">
        <f t="shared" si="111"/>
        <v>0</v>
      </c>
      <c r="G263" s="58">
        <f>SUM(GASMES!X263)</f>
        <v>0</v>
      </c>
      <c r="H263" s="36">
        <f t="shared" si="105"/>
        <v>0</v>
      </c>
      <c r="I263" s="41"/>
      <c r="J263" s="36">
        <f t="shared" si="106"/>
        <v>0</v>
      </c>
      <c r="K263" s="37">
        <f t="shared" si="107"/>
        <v>0</v>
      </c>
      <c r="L263" s="36">
        <f t="shared" si="108"/>
        <v>0</v>
      </c>
      <c r="M263" s="25">
        <f t="shared" si="109"/>
        <v>0</v>
      </c>
    </row>
    <row r="264" spans="1:13" ht="12.75" hidden="1">
      <c r="A264" s="30" t="s">
        <v>443</v>
      </c>
      <c r="B264" s="32" t="s">
        <v>444</v>
      </c>
      <c r="C264" s="42"/>
      <c r="D264" s="58">
        <f>SUM(GASMES!W264)</f>
        <v>0</v>
      </c>
      <c r="E264" s="57">
        <f t="shared" si="110"/>
        <v>0</v>
      </c>
      <c r="F264" s="36">
        <f t="shared" si="111"/>
        <v>0</v>
      </c>
      <c r="G264" s="58">
        <f>SUM(GASMES!X264)</f>
        <v>0</v>
      </c>
      <c r="H264" s="36">
        <f t="shared" si="105"/>
        <v>0</v>
      </c>
      <c r="I264" s="41"/>
      <c r="J264" s="36">
        <f t="shared" si="106"/>
        <v>0</v>
      </c>
      <c r="K264" s="37">
        <f t="shared" si="107"/>
        <v>0</v>
      </c>
      <c r="L264" s="36">
        <f t="shared" si="108"/>
        <v>0</v>
      </c>
      <c r="M264" s="25">
        <f t="shared" si="109"/>
        <v>0</v>
      </c>
    </row>
    <row r="265" spans="1:13" ht="12.75" hidden="1">
      <c r="A265" s="30" t="s">
        <v>445</v>
      </c>
      <c r="B265" s="32" t="s">
        <v>446</v>
      </c>
      <c r="C265" s="42"/>
      <c r="D265" s="58">
        <f>SUM(GASMES!W265)</f>
        <v>0</v>
      </c>
      <c r="E265" s="57">
        <f t="shared" si="110"/>
        <v>0</v>
      </c>
      <c r="F265" s="36">
        <f t="shared" si="111"/>
        <v>0</v>
      </c>
      <c r="G265" s="58">
        <f>SUM(GASMES!X265)</f>
        <v>0</v>
      </c>
      <c r="H265" s="36">
        <f t="shared" si="105"/>
        <v>0</v>
      </c>
      <c r="I265" s="41"/>
      <c r="J265" s="36">
        <f t="shared" si="106"/>
        <v>0</v>
      </c>
      <c r="K265" s="37">
        <f t="shared" si="107"/>
        <v>0</v>
      </c>
      <c r="L265" s="36">
        <f t="shared" si="108"/>
        <v>0</v>
      </c>
      <c r="M265" s="25">
        <f t="shared" si="109"/>
        <v>0</v>
      </c>
    </row>
    <row r="266" spans="1:13" ht="12.75" hidden="1">
      <c r="A266" s="30" t="s">
        <v>447</v>
      </c>
      <c r="B266" s="32" t="s">
        <v>448</v>
      </c>
      <c r="C266" s="42"/>
      <c r="D266" s="58">
        <f>SUM(GASMES!W266)</f>
        <v>0</v>
      </c>
      <c r="E266" s="57">
        <f t="shared" si="110"/>
        <v>0</v>
      </c>
      <c r="F266" s="36">
        <f t="shared" si="111"/>
        <v>0</v>
      </c>
      <c r="G266" s="58">
        <f>SUM(GASMES!X266)</f>
        <v>0</v>
      </c>
      <c r="H266" s="36">
        <f t="shared" si="105"/>
        <v>0</v>
      </c>
      <c r="I266" s="41"/>
      <c r="J266" s="36">
        <f t="shared" si="106"/>
        <v>0</v>
      </c>
      <c r="K266" s="37">
        <f t="shared" si="107"/>
        <v>0</v>
      </c>
      <c r="L266" s="36">
        <f t="shared" si="108"/>
        <v>0</v>
      </c>
      <c r="M266" s="25">
        <f t="shared" si="109"/>
        <v>0</v>
      </c>
    </row>
    <row r="267" spans="1:13" ht="12.75" hidden="1">
      <c r="A267" s="30" t="s">
        <v>449</v>
      </c>
      <c r="B267" s="32" t="s">
        <v>450</v>
      </c>
      <c r="C267" s="42"/>
      <c r="D267" s="58">
        <f>SUM(GASMES!W267)</f>
        <v>0</v>
      </c>
      <c r="E267" s="57">
        <f t="shared" si="110"/>
        <v>0</v>
      </c>
      <c r="F267" s="36">
        <f t="shared" si="111"/>
        <v>0</v>
      </c>
      <c r="G267" s="58">
        <f>SUM(GASMES!X267)</f>
        <v>0</v>
      </c>
      <c r="H267" s="36">
        <f t="shared" si="105"/>
        <v>0</v>
      </c>
      <c r="I267" s="41"/>
      <c r="J267" s="36">
        <f t="shared" si="106"/>
        <v>0</v>
      </c>
      <c r="K267" s="37">
        <f t="shared" si="107"/>
        <v>0</v>
      </c>
      <c r="L267" s="36">
        <f t="shared" si="108"/>
        <v>0</v>
      </c>
      <c r="M267" s="25">
        <f t="shared" si="109"/>
        <v>0</v>
      </c>
    </row>
    <row r="268" spans="1:13" ht="12.75" hidden="1">
      <c r="A268" s="30" t="s">
        <v>451</v>
      </c>
      <c r="B268" s="32" t="s">
        <v>452</v>
      </c>
      <c r="C268" s="42"/>
      <c r="D268" s="58">
        <f>SUM(GASMES!W268)</f>
        <v>0</v>
      </c>
      <c r="E268" s="57">
        <f t="shared" si="110"/>
        <v>0</v>
      </c>
      <c r="F268" s="36">
        <f t="shared" si="111"/>
        <v>0</v>
      </c>
      <c r="G268" s="58">
        <f>SUM(GASMES!X268)</f>
        <v>0</v>
      </c>
      <c r="H268" s="36">
        <f t="shared" si="105"/>
        <v>0</v>
      </c>
      <c r="I268" s="41"/>
      <c r="J268" s="36">
        <f t="shared" si="106"/>
        <v>0</v>
      </c>
      <c r="K268" s="37">
        <f t="shared" si="107"/>
        <v>0</v>
      </c>
      <c r="L268" s="36">
        <f t="shared" si="108"/>
        <v>0</v>
      </c>
      <c r="M268" s="25">
        <f t="shared" si="109"/>
        <v>0</v>
      </c>
    </row>
    <row r="269" spans="1:13" ht="12.75" hidden="1">
      <c r="A269" s="30" t="s">
        <v>453</v>
      </c>
      <c r="B269" s="32" t="s">
        <v>454</v>
      </c>
      <c r="C269" s="42"/>
      <c r="D269" s="58">
        <f>SUM(GASMES!W269)</f>
        <v>0</v>
      </c>
      <c r="E269" s="57">
        <f t="shared" si="110"/>
        <v>0</v>
      </c>
      <c r="F269" s="36">
        <f t="shared" si="111"/>
        <v>0</v>
      </c>
      <c r="G269" s="58">
        <f>SUM(GASMES!X269)</f>
        <v>0</v>
      </c>
      <c r="H269" s="36">
        <f t="shared" si="105"/>
        <v>0</v>
      </c>
      <c r="I269" s="41"/>
      <c r="J269" s="36">
        <f t="shared" si="106"/>
        <v>0</v>
      </c>
      <c r="K269" s="37">
        <f t="shared" si="107"/>
        <v>0</v>
      </c>
      <c r="L269" s="36">
        <f t="shared" si="108"/>
        <v>0</v>
      </c>
      <c r="M269" s="25">
        <f t="shared" si="109"/>
        <v>0</v>
      </c>
    </row>
    <row r="270" spans="1:13" ht="12.75" hidden="1">
      <c r="A270" s="30" t="s">
        <v>455</v>
      </c>
      <c r="B270" s="32" t="s">
        <v>456</v>
      </c>
      <c r="C270" s="42"/>
      <c r="D270" s="58">
        <f>SUM(GASMES!W270)</f>
        <v>0</v>
      </c>
      <c r="E270" s="57">
        <f t="shared" si="110"/>
        <v>0</v>
      </c>
      <c r="F270" s="36">
        <f t="shared" si="111"/>
        <v>0</v>
      </c>
      <c r="G270" s="58">
        <f>SUM(GASMES!X270)</f>
        <v>0</v>
      </c>
      <c r="H270" s="36">
        <f aca="true" t="shared" si="112" ref="H270:H285">IF(OR(G270=0,E270=0),0,G270/E270)*100</f>
        <v>0</v>
      </c>
      <c r="I270" s="41"/>
      <c r="J270" s="36">
        <f aca="true" t="shared" si="113" ref="J270:J285">IF(OR(I270=0,E270=0),0,I270/E270)*100</f>
        <v>0</v>
      </c>
      <c r="K270" s="37">
        <f aca="true" t="shared" si="114" ref="K270:K285">SUM(G270+I270)</f>
        <v>0</v>
      </c>
      <c r="L270" s="36">
        <f aca="true" t="shared" si="115" ref="L270:L285">IF(OR(K270=0,E270=0),0,K270/E270)*100</f>
        <v>0</v>
      </c>
      <c r="M270" s="25">
        <f aca="true" t="shared" si="116" ref="M270:M285">SUM(E270-K270)</f>
        <v>0</v>
      </c>
    </row>
    <row r="271" spans="1:13" ht="12.75" hidden="1">
      <c r="A271" s="30" t="s">
        <v>457</v>
      </c>
      <c r="B271" s="32" t="s">
        <v>458</v>
      </c>
      <c r="C271" s="42"/>
      <c r="D271" s="58">
        <f>SUM(GASMES!W271)</f>
        <v>0</v>
      </c>
      <c r="E271" s="57">
        <f t="shared" si="110"/>
        <v>0</v>
      </c>
      <c r="F271" s="36">
        <f t="shared" si="111"/>
        <v>0</v>
      </c>
      <c r="G271" s="58">
        <f>SUM(GASMES!X271)</f>
        <v>0</v>
      </c>
      <c r="H271" s="36">
        <f t="shared" si="112"/>
        <v>0</v>
      </c>
      <c r="I271" s="41"/>
      <c r="J271" s="36">
        <f t="shared" si="113"/>
        <v>0</v>
      </c>
      <c r="K271" s="37">
        <f t="shared" si="114"/>
        <v>0</v>
      </c>
      <c r="L271" s="36">
        <f t="shared" si="115"/>
        <v>0</v>
      </c>
      <c r="M271" s="25">
        <f t="shared" si="116"/>
        <v>0</v>
      </c>
    </row>
    <row r="272" spans="1:13" ht="12.75" hidden="1">
      <c r="A272" s="30" t="s">
        <v>459</v>
      </c>
      <c r="B272" s="32" t="s">
        <v>460</v>
      </c>
      <c r="C272" s="42"/>
      <c r="D272" s="58">
        <f>SUM(GASMES!W272)</f>
        <v>0</v>
      </c>
      <c r="E272" s="57">
        <f t="shared" si="110"/>
        <v>0</v>
      </c>
      <c r="F272" s="36">
        <f t="shared" si="111"/>
        <v>0</v>
      </c>
      <c r="G272" s="58">
        <f>SUM(GASMES!X272)</f>
        <v>0</v>
      </c>
      <c r="H272" s="36">
        <f t="shared" si="112"/>
        <v>0</v>
      </c>
      <c r="I272" s="41"/>
      <c r="J272" s="36">
        <f t="shared" si="113"/>
        <v>0</v>
      </c>
      <c r="K272" s="37">
        <f t="shared" si="114"/>
        <v>0</v>
      </c>
      <c r="L272" s="36">
        <f t="shared" si="115"/>
        <v>0</v>
      </c>
      <c r="M272" s="25">
        <f t="shared" si="116"/>
        <v>0</v>
      </c>
    </row>
    <row r="273" spans="1:13" ht="12.75" hidden="1">
      <c r="A273" s="30" t="s">
        <v>461</v>
      </c>
      <c r="B273" s="32" t="s">
        <v>462</v>
      </c>
      <c r="C273" s="42"/>
      <c r="D273" s="58">
        <f>SUM(GASMES!W273)</f>
        <v>0</v>
      </c>
      <c r="E273" s="57">
        <f aca="true" t="shared" si="117" ref="E273:E288">SUM(C273+D273)</f>
        <v>0</v>
      </c>
      <c r="F273" s="36">
        <f aca="true" t="shared" si="118" ref="F273:F288">IF(OR(E273=0,E$391=0),0,E273/E$391)*100</f>
        <v>0</v>
      </c>
      <c r="G273" s="58">
        <f>SUM(GASMES!X273)</f>
        <v>0</v>
      </c>
      <c r="H273" s="36">
        <f t="shared" si="112"/>
        <v>0</v>
      </c>
      <c r="I273" s="41"/>
      <c r="J273" s="36">
        <f t="shared" si="113"/>
        <v>0</v>
      </c>
      <c r="K273" s="37">
        <f t="shared" si="114"/>
        <v>0</v>
      </c>
      <c r="L273" s="36">
        <f t="shared" si="115"/>
        <v>0</v>
      </c>
      <c r="M273" s="25">
        <f t="shared" si="116"/>
        <v>0</v>
      </c>
    </row>
    <row r="274" spans="1:13" ht="12.75" hidden="1">
      <c r="A274" s="30" t="s">
        <v>463</v>
      </c>
      <c r="B274" s="32" t="s">
        <v>464</v>
      </c>
      <c r="C274" s="42"/>
      <c r="D274" s="58">
        <f>SUM(GASMES!W274)</f>
        <v>0</v>
      </c>
      <c r="E274" s="57">
        <f t="shared" si="117"/>
        <v>0</v>
      </c>
      <c r="F274" s="36">
        <f t="shared" si="118"/>
        <v>0</v>
      </c>
      <c r="G274" s="58">
        <f>SUM(GASMES!X274)</f>
        <v>0</v>
      </c>
      <c r="H274" s="36">
        <f t="shared" si="112"/>
        <v>0</v>
      </c>
      <c r="I274" s="41"/>
      <c r="J274" s="36">
        <f t="shared" si="113"/>
        <v>0</v>
      </c>
      <c r="K274" s="37">
        <f t="shared" si="114"/>
        <v>0</v>
      </c>
      <c r="L274" s="36">
        <f t="shared" si="115"/>
        <v>0</v>
      </c>
      <c r="M274" s="25">
        <f t="shared" si="116"/>
        <v>0</v>
      </c>
    </row>
    <row r="275" spans="1:13" ht="12.75" hidden="1">
      <c r="A275" s="30" t="s">
        <v>465</v>
      </c>
      <c r="B275" s="32" t="s">
        <v>466</v>
      </c>
      <c r="C275" s="42"/>
      <c r="D275" s="58">
        <f>SUM(GASMES!W275)</f>
        <v>0</v>
      </c>
      <c r="E275" s="57">
        <f t="shared" si="117"/>
        <v>0</v>
      </c>
      <c r="F275" s="36">
        <f t="shared" si="118"/>
        <v>0</v>
      </c>
      <c r="G275" s="58">
        <f>SUM(GASMES!X275)</f>
        <v>0</v>
      </c>
      <c r="H275" s="36">
        <f t="shared" si="112"/>
        <v>0</v>
      </c>
      <c r="I275" s="41"/>
      <c r="J275" s="36">
        <f t="shared" si="113"/>
        <v>0</v>
      </c>
      <c r="K275" s="37">
        <f t="shared" si="114"/>
        <v>0</v>
      </c>
      <c r="L275" s="36">
        <f t="shared" si="115"/>
        <v>0</v>
      </c>
      <c r="M275" s="25">
        <f t="shared" si="116"/>
        <v>0</v>
      </c>
    </row>
    <row r="276" spans="1:13" ht="12.75" hidden="1">
      <c r="A276" s="30" t="s">
        <v>467</v>
      </c>
      <c r="B276" s="32" t="s">
        <v>468</v>
      </c>
      <c r="C276" s="42"/>
      <c r="D276" s="58">
        <f>SUM(GASMES!W276)</f>
        <v>0</v>
      </c>
      <c r="E276" s="57">
        <f t="shared" si="117"/>
        <v>0</v>
      </c>
      <c r="F276" s="36">
        <f t="shared" si="118"/>
        <v>0</v>
      </c>
      <c r="G276" s="58">
        <f>SUM(GASMES!X276)</f>
        <v>0</v>
      </c>
      <c r="H276" s="36">
        <f t="shared" si="112"/>
        <v>0</v>
      </c>
      <c r="I276" s="41"/>
      <c r="J276" s="36">
        <f t="shared" si="113"/>
        <v>0</v>
      </c>
      <c r="K276" s="37">
        <f t="shared" si="114"/>
        <v>0</v>
      </c>
      <c r="L276" s="36">
        <f t="shared" si="115"/>
        <v>0</v>
      </c>
      <c r="M276" s="25">
        <f t="shared" si="116"/>
        <v>0</v>
      </c>
    </row>
    <row r="277" spans="1:13" ht="12.75" hidden="1">
      <c r="A277" s="27" t="s">
        <v>469</v>
      </c>
      <c r="B277" s="28" t="s">
        <v>470</v>
      </c>
      <c r="C277" s="46"/>
      <c r="D277" s="59">
        <f>SUM(GASMES!W277)</f>
        <v>0</v>
      </c>
      <c r="E277" s="56">
        <f t="shared" si="117"/>
        <v>0</v>
      </c>
      <c r="F277" s="34">
        <f t="shared" si="118"/>
        <v>0</v>
      </c>
      <c r="G277" s="59">
        <f>SUM(GASMES!X277)</f>
        <v>0</v>
      </c>
      <c r="H277" s="34">
        <f t="shared" si="112"/>
        <v>0</v>
      </c>
      <c r="I277" s="45"/>
      <c r="J277" s="34">
        <f t="shared" si="113"/>
        <v>0</v>
      </c>
      <c r="K277" s="35">
        <f t="shared" si="114"/>
        <v>0</v>
      </c>
      <c r="L277" s="34">
        <f t="shared" si="115"/>
        <v>0</v>
      </c>
      <c r="M277" s="29">
        <f t="shared" si="116"/>
        <v>0</v>
      </c>
    </row>
    <row r="278" spans="1:13" ht="12.75">
      <c r="A278" s="27" t="s">
        <v>471</v>
      </c>
      <c r="B278" s="28" t="s">
        <v>472</v>
      </c>
      <c r="C278" s="46"/>
      <c r="D278" s="59">
        <f>SUM(GASMES!W278)</f>
        <v>28920</v>
      </c>
      <c r="E278" s="56">
        <f t="shared" si="117"/>
        <v>28920</v>
      </c>
      <c r="F278" s="34">
        <f t="shared" si="118"/>
        <v>0.030990419738231256</v>
      </c>
      <c r="G278" s="59">
        <f>SUM(GASMES!X278)</f>
        <v>28065.6</v>
      </c>
      <c r="H278" s="34">
        <f t="shared" si="112"/>
        <v>97.04564315352697</v>
      </c>
      <c r="I278" s="45"/>
      <c r="J278" s="34">
        <f t="shared" si="113"/>
        <v>0</v>
      </c>
      <c r="K278" s="35">
        <f t="shared" si="114"/>
        <v>28065.6</v>
      </c>
      <c r="L278" s="34">
        <f t="shared" si="115"/>
        <v>97.04564315352697</v>
      </c>
      <c r="M278" s="29">
        <f t="shared" si="116"/>
        <v>854.4000000000015</v>
      </c>
    </row>
    <row r="279" spans="1:13" ht="12.75" hidden="1">
      <c r="A279" s="27" t="s">
        <v>473</v>
      </c>
      <c r="B279" s="28" t="s">
        <v>474</v>
      </c>
      <c r="C279" s="46">
        <f>SUM(C280+C285+C290+C291)</f>
        <v>0</v>
      </c>
      <c r="D279" s="59">
        <f>SUM(GASMES!W279)</f>
        <v>0</v>
      </c>
      <c r="E279" s="56">
        <f t="shared" si="117"/>
        <v>0</v>
      </c>
      <c r="F279" s="34">
        <f t="shared" si="118"/>
        <v>0</v>
      </c>
      <c r="G279" s="59">
        <f>SUM(GASMES!X279)</f>
        <v>0</v>
      </c>
      <c r="H279" s="34">
        <f t="shared" si="112"/>
        <v>0</v>
      </c>
      <c r="I279" s="45">
        <f>SUM(I280+I285+I290+I291)</f>
        <v>0</v>
      </c>
      <c r="J279" s="34">
        <f t="shared" si="113"/>
        <v>0</v>
      </c>
      <c r="K279" s="35">
        <f t="shared" si="114"/>
        <v>0</v>
      </c>
      <c r="L279" s="34">
        <f t="shared" si="115"/>
        <v>0</v>
      </c>
      <c r="M279" s="29">
        <f t="shared" si="116"/>
        <v>0</v>
      </c>
    </row>
    <row r="280" spans="1:13" ht="12.75" hidden="1">
      <c r="A280" s="27" t="s">
        <v>475</v>
      </c>
      <c r="B280" s="28" t="s">
        <v>476</v>
      </c>
      <c r="C280" s="46">
        <f>SUM(C281:C284)</f>
        <v>0</v>
      </c>
      <c r="D280" s="59">
        <f>SUM(GASMES!W280)</f>
        <v>0</v>
      </c>
      <c r="E280" s="56">
        <f t="shared" si="117"/>
        <v>0</v>
      </c>
      <c r="F280" s="34">
        <f t="shared" si="118"/>
        <v>0</v>
      </c>
      <c r="G280" s="59">
        <f>SUM(GASMES!X280)</f>
        <v>0</v>
      </c>
      <c r="H280" s="34">
        <f t="shared" si="112"/>
        <v>0</v>
      </c>
      <c r="I280" s="45">
        <f>SUM(I281:I284)</f>
        <v>0</v>
      </c>
      <c r="J280" s="34">
        <f t="shared" si="113"/>
        <v>0</v>
      </c>
      <c r="K280" s="35">
        <f t="shared" si="114"/>
        <v>0</v>
      </c>
      <c r="L280" s="34">
        <f t="shared" si="115"/>
        <v>0</v>
      </c>
      <c r="M280" s="29">
        <f t="shared" si="116"/>
        <v>0</v>
      </c>
    </row>
    <row r="281" spans="1:13" ht="12.75" hidden="1">
      <c r="A281" s="30" t="s">
        <v>477</v>
      </c>
      <c r="B281" s="32" t="s">
        <v>478</v>
      </c>
      <c r="C281" s="42"/>
      <c r="D281" s="58">
        <f>SUM(GASMES!W281)</f>
        <v>0</v>
      </c>
      <c r="E281" s="57">
        <f t="shared" si="117"/>
        <v>0</v>
      </c>
      <c r="F281" s="36">
        <f t="shared" si="118"/>
        <v>0</v>
      </c>
      <c r="G281" s="58">
        <f>SUM(GASMES!X281)</f>
        <v>0</v>
      </c>
      <c r="H281" s="36">
        <f t="shared" si="112"/>
        <v>0</v>
      </c>
      <c r="I281" s="41"/>
      <c r="J281" s="36">
        <f t="shared" si="113"/>
        <v>0</v>
      </c>
      <c r="K281" s="37">
        <f t="shared" si="114"/>
        <v>0</v>
      </c>
      <c r="L281" s="36">
        <f t="shared" si="115"/>
        <v>0</v>
      </c>
      <c r="M281" s="25">
        <f t="shared" si="116"/>
        <v>0</v>
      </c>
    </row>
    <row r="282" spans="1:13" ht="12.75" hidden="1">
      <c r="A282" s="30" t="s">
        <v>479</v>
      </c>
      <c r="B282" s="32" t="s">
        <v>480</v>
      </c>
      <c r="C282" s="42"/>
      <c r="D282" s="58">
        <f>SUM(GASMES!W282)</f>
        <v>0</v>
      </c>
      <c r="E282" s="57">
        <f t="shared" si="117"/>
        <v>0</v>
      </c>
      <c r="F282" s="36">
        <f t="shared" si="118"/>
        <v>0</v>
      </c>
      <c r="G282" s="58">
        <f>SUM(GASMES!X282)</f>
        <v>0</v>
      </c>
      <c r="H282" s="36">
        <f t="shared" si="112"/>
        <v>0</v>
      </c>
      <c r="I282" s="41"/>
      <c r="J282" s="36">
        <f t="shared" si="113"/>
        <v>0</v>
      </c>
      <c r="K282" s="37">
        <f t="shared" si="114"/>
        <v>0</v>
      </c>
      <c r="L282" s="36">
        <f t="shared" si="115"/>
        <v>0</v>
      </c>
      <c r="M282" s="25">
        <f t="shared" si="116"/>
        <v>0</v>
      </c>
    </row>
    <row r="283" spans="1:13" ht="12.75" hidden="1">
      <c r="A283" s="30" t="s">
        <v>481</v>
      </c>
      <c r="B283" s="32" t="s">
        <v>482</v>
      </c>
      <c r="C283" s="42"/>
      <c r="D283" s="58">
        <f>SUM(GASMES!W283)</f>
        <v>0</v>
      </c>
      <c r="E283" s="57">
        <f t="shared" si="117"/>
        <v>0</v>
      </c>
      <c r="F283" s="36">
        <f t="shared" si="118"/>
        <v>0</v>
      </c>
      <c r="G283" s="58">
        <f>SUM(GASMES!X283)</f>
        <v>0</v>
      </c>
      <c r="H283" s="36">
        <f t="shared" si="112"/>
        <v>0</v>
      </c>
      <c r="I283" s="41"/>
      <c r="J283" s="36">
        <f t="shared" si="113"/>
        <v>0</v>
      </c>
      <c r="K283" s="37">
        <f t="shared" si="114"/>
        <v>0</v>
      </c>
      <c r="L283" s="36">
        <f t="shared" si="115"/>
        <v>0</v>
      </c>
      <c r="M283" s="25">
        <f t="shared" si="116"/>
        <v>0</v>
      </c>
    </row>
    <row r="284" spans="1:13" ht="12.75" hidden="1">
      <c r="A284" s="30" t="s">
        <v>483</v>
      </c>
      <c r="B284" s="32" t="s">
        <v>190</v>
      </c>
      <c r="C284" s="42"/>
      <c r="D284" s="58">
        <f>SUM(GASMES!W284)</f>
        <v>0</v>
      </c>
      <c r="E284" s="57">
        <f t="shared" si="117"/>
        <v>0</v>
      </c>
      <c r="F284" s="36">
        <f t="shared" si="118"/>
        <v>0</v>
      </c>
      <c r="G284" s="58">
        <f>SUM(GASMES!X284)</f>
        <v>0</v>
      </c>
      <c r="H284" s="36">
        <f t="shared" si="112"/>
        <v>0</v>
      </c>
      <c r="I284" s="41"/>
      <c r="J284" s="36">
        <f t="shared" si="113"/>
        <v>0</v>
      </c>
      <c r="K284" s="37">
        <f t="shared" si="114"/>
        <v>0</v>
      </c>
      <c r="L284" s="36">
        <f t="shared" si="115"/>
        <v>0</v>
      </c>
      <c r="M284" s="25">
        <f t="shared" si="116"/>
        <v>0</v>
      </c>
    </row>
    <row r="285" spans="1:13" ht="12.75" hidden="1">
      <c r="A285" s="27" t="s">
        <v>484</v>
      </c>
      <c r="B285" s="28" t="s">
        <v>485</v>
      </c>
      <c r="C285" s="46">
        <f>SUM(C286:C289)</f>
        <v>0</v>
      </c>
      <c r="D285" s="58">
        <f>SUM(GASMES!W285)</f>
        <v>0</v>
      </c>
      <c r="E285" s="57">
        <f t="shared" si="117"/>
        <v>0</v>
      </c>
      <c r="F285" s="36">
        <f t="shared" si="118"/>
        <v>0</v>
      </c>
      <c r="G285" s="58">
        <f>SUM(GASMES!X285)</f>
        <v>0</v>
      </c>
      <c r="H285" s="36">
        <f t="shared" si="112"/>
        <v>0</v>
      </c>
      <c r="I285" s="55">
        <f>SUM(I286:I289)</f>
        <v>0</v>
      </c>
      <c r="J285" s="36">
        <f t="shared" si="113"/>
        <v>0</v>
      </c>
      <c r="K285" s="37">
        <f t="shared" si="114"/>
        <v>0</v>
      </c>
      <c r="L285" s="36">
        <f t="shared" si="115"/>
        <v>0</v>
      </c>
      <c r="M285" s="25">
        <f t="shared" si="116"/>
        <v>0</v>
      </c>
    </row>
    <row r="286" spans="1:13" ht="12.75" hidden="1">
      <c r="A286" s="30" t="s">
        <v>486</v>
      </c>
      <c r="B286" s="32" t="s">
        <v>478</v>
      </c>
      <c r="C286" s="42"/>
      <c r="D286" s="58">
        <f>SUM(GASMES!W286)</f>
        <v>0</v>
      </c>
      <c r="E286" s="57">
        <f t="shared" si="117"/>
        <v>0</v>
      </c>
      <c r="F286" s="36">
        <f t="shared" si="118"/>
        <v>0</v>
      </c>
      <c r="G286" s="58">
        <f>SUM(GASMES!X286)</f>
        <v>0</v>
      </c>
      <c r="H286" s="36">
        <f aca="true" t="shared" si="119" ref="H286:H302">IF(OR(G286=0,E286=0),0,G286/E286)*100</f>
        <v>0</v>
      </c>
      <c r="I286" s="41"/>
      <c r="J286" s="36">
        <f aca="true" t="shared" si="120" ref="J286:J302">IF(OR(I286=0,E286=0),0,I286/E286)*100</f>
        <v>0</v>
      </c>
      <c r="K286" s="37">
        <f aca="true" t="shared" si="121" ref="K286:K302">SUM(G286+I286)</f>
        <v>0</v>
      </c>
      <c r="L286" s="36">
        <f aca="true" t="shared" si="122" ref="L286:L302">IF(OR(K286=0,E286=0),0,K286/E286)*100</f>
        <v>0</v>
      </c>
      <c r="M286" s="25">
        <f aca="true" t="shared" si="123" ref="M286:M302">SUM(E286-K286)</f>
        <v>0</v>
      </c>
    </row>
    <row r="287" spans="1:13" ht="12.75" hidden="1">
      <c r="A287" s="30" t="s">
        <v>487</v>
      </c>
      <c r="B287" s="32" t="s">
        <v>480</v>
      </c>
      <c r="C287" s="42"/>
      <c r="D287" s="58">
        <f>SUM(GASMES!W287)</f>
        <v>0</v>
      </c>
      <c r="E287" s="57">
        <f t="shared" si="117"/>
        <v>0</v>
      </c>
      <c r="F287" s="36">
        <f t="shared" si="118"/>
        <v>0</v>
      </c>
      <c r="G287" s="58">
        <f>SUM(GASMES!X287)</f>
        <v>0</v>
      </c>
      <c r="H287" s="36">
        <f t="shared" si="119"/>
        <v>0</v>
      </c>
      <c r="I287" s="41"/>
      <c r="J287" s="36">
        <f t="shared" si="120"/>
        <v>0</v>
      </c>
      <c r="K287" s="37">
        <f t="shared" si="121"/>
        <v>0</v>
      </c>
      <c r="L287" s="36">
        <f t="shared" si="122"/>
        <v>0</v>
      </c>
      <c r="M287" s="25">
        <f t="shared" si="123"/>
        <v>0</v>
      </c>
    </row>
    <row r="288" spans="1:13" ht="12.75" hidden="1">
      <c r="A288" s="30" t="s">
        <v>488</v>
      </c>
      <c r="B288" s="32" t="s">
        <v>489</v>
      </c>
      <c r="C288" s="42"/>
      <c r="D288" s="58">
        <f>SUM(GASMES!W288)</f>
        <v>0</v>
      </c>
      <c r="E288" s="57">
        <f t="shared" si="117"/>
        <v>0</v>
      </c>
      <c r="F288" s="36">
        <f t="shared" si="118"/>
        <v>0</v>
      </c>
      <c r="G288" s="58">
        <f>SUM(GASMES!X288)</f>
        <v>0</v>
      </c>
      <c r="H288" s="36">
        <f t="shared" si="119"/>
        <v>0</v>
      </c>
      <c r="I288" s="41"/>
      <c r="J288" s="36">
        <f t="shared" si="120"/>
        <v>0</v>
      </c>
      <c r="K288" s="37">
        <f t="shared" si="121"/>
        <v>0</v>
      </c>
      <c r="L288" s="36">
        <f t="shared" si="122"/>
        <v>0</v>
      </c>
      <c r="M288" s="25">
        <f t="shared" si="123"/>
        <v>0</v>
      </c>
    </row>
    <row r="289" spans="1:13" ht="12.75" hidden="1">
      <c r="A289" s="30" t="s">
        <v>490</v>
      </c>
      <c r="B289" s="32" t="s">
        <v>190</v>
      </c>
      <c r="C289" s="42"/>
      <c r="D289" s="58">
        <f>SUM(GASMES!W289)</f>
        <v>0</v>
      </c>
      <c r="E289" s="57">
        <f aca="true" t="shared" si="124" ref="E289:E305">SUM(C289+D289)</f>
        <v>0</v>
      </c>
      <c r="F289" s="36">
        <f aca="true" t="shared" si="125" ref="F289:F305">IF(OR(E289=0,E$391=0),0,E289/E$391)*100</f>
        <v>0</v>
      </c>
      <c r="G289" s="58">
        <f>SUM(GASMES!X289)</f>
        <v>0</v>
      </c>
      <c r="H289" s="36">
        <f t="shared" si="119"/>
        <v>0</v>
      </c>
      <c r="I289" s="41"/>
      <c r="J289" s="36">
        <f t="shared" si="120"/>
        <v>0</v>
      </c>
      <c r="K289" s="37">
        <f t="shared" si="121"/>
        <v>0</v>
      </c>
      <c r="L289" s="36">
        <f t="shared" si="122"/>
        <v>0</v>
      </c>
      <c r="M289" s="25">
        <f t="shared" si="123"/>
        <v>0</v>
      </c>
    </row>
    <row r="290" spans="1:13" ht="12.75" hidden="1">
      <c r="A290" s="27" t="s">
        <v>491</v>
      </c>
      <c r="B290" s="28" t="s">
        <v>470</v>
      </c>
      <c r="C290" s="46"/>
      <c r="D290" s="59">
        <f>SUM(GASMES!W290)</f>
        <v>0</v>
      </c>
      <c r="E290" s="56">
        <f t="shared" si="124"/>
        <v>0</v>
      </c>
      <c r="F290" s="34">
        <f t="shared" si="125"/>
        <v>0</v>
      </c>
      <c r="G290" s="59">
        <f>SUM(GASMES!X290)</f>
        <v>0</v>
      </c>
      <c r="H290" s="34">
        <f t="shared" si="119"/>
        <v>0</v>
      </c>
      <c r="I290" s="45"/>
      <c r="J290" s="34">
        <f t="shared" si="120"/>
        <v>0</v>
      </c>
      <c r="K290" s="35">
        <f t="shared" si="121"/>
        <v>0</v>
      </c>
      <c r="L290" s="34">
        <f t="shared" si="122"/>
        <v>0</v>
      </c>
      <c r="M290" s="29">
        <f t="shared" si="123"/>
        <v>0</v>
      </c>
    </row>
    <row r="291" spans="1:13" ht="12.75" hidden="1">
      <c r="A291" s="27" t="s">
        <v>492</v>
      </c>
      <c r="B291" s="28" t="s">
        <v>472</v>
      </c>
      <c r="C291" s="46"/>
      <c r="D291" s="59">
        <f>SUM(GASMES!W291)</f>
        <v>0</v>
      </c>
      <c r="E291" s="56">
        <f t="shared" si="124"/>
        <v>0</v>
      </c>
      <c r="F291" s="34">
        <f t="shared" si="125"/>
        <v>0</v>
      </c>
      <c r="G291" s="59">
        <f>SUM(GASMES!X291)</f>
        <v>0</v>
      </c>
      <c r="H291" s="34">
        <f t="shared" si="119"/>
        <v>0</v>
      </c>
      <c r="I291" s="45"/>
      <c r="J291" s="34">
        <f t="shared" si="120"/>
        <v>0</v>
      </c>
      <c r="K291" s="35">
        <f t="shared" si="121"/>
        <v>0</v>
      </c>
      <c r="L291" s="34">
        <f t="shared" si="122"/>
        <v>0</v>
      </c>
      <c r="M291" s="29">
        <f t="shared" si="123"/>
        <v>0</v>
      </c>
    </row>
    <row r="292" spans="1:13" ht="12.75">
      <c r="A292" s="27" t="s">
        <v>493</v>
      </c>
      <c r="B292" s="28" t="s">
        <v>494</v>
      </c>
      <c r="C292" s="46">
        <f>SUM(C293+C335+C389+C390)</f>
        <v>47381533</v>
      </c>
      <c r="D292" s="59">
        <f>SUM(GASMES!W292)</f>
        <v>-2000000</v>
      </c>
      <c r="E292" s="56">
        <f t="shared" si="124"/>
        <v>45381533</v>
      </c>
      <c r="F292" s="34">
        <f t="shared" si="125"/>
        <v>48.630454911286066</v>
      </c>
      <c r="G292" s="59">
        <f>SUM(GASMES!X292)</f>
        <v>12179420.333999999</v>
      </c>
      <c r="H292" s="34">
        <f t="shared" si="119"/>
        <v>26.83783364920704</v>
      </c>
      <c r="I292" s="45">
        <f>SUM(I293+I335+I389+I390)</f>
        <v>29833588.781</v>
      </c>
      <c r="J292" s="34">
        <f t="shared" si="120"/>
        <v>65.73949095329151</v>
      </c>
      <c r="K292" s="35">
        <f t="shared" si="121"/>
        <v>42013009.114999995</v>
      </c>
      <c r="L292" s="34">
        <f t="shared" si="122"/>
        <v>92.57732460249855</v>
      </c>
      <c r="M292" s="29">
        <f t="shared" si="123"/>
        <v>3368523.8850000054</v>
      </c>
    </row>
    <row r="293" spans="1:13" ht="12.75">
      <c r="A293" s="27" t="s">
        <v>495</v>
      </c>
      <c r="B293" s="28" t="s">
        <v>496</v>
      </c>
      <c r="C293" s="46">
        <f>SUM(C295+C302+C309+C314+C319+C323+C329)</f>
        <v>47381533</v>
      </c>
      <c r="D293" s="59">
        <f>SUM(GASMES!W293)</f>
        <v>-2051000</v>
      </c>
      <c r="E293" s="56">
        <f t="shared" si="124"/>
        <v>45330533</v>
      </c>
      <c r="F293" s="34">
        <f t="shared" si="125"/>
        <v>48.57580375614603</v>
      </c>
      <c r="G293" s="59">
        <f>SUM(GASMES!X293)</f>
        <v>12128420.333999999</v>
      </c>
      <c r="H293" s="34">
        <f t="shared" si="119"/>
        <v>26.755521127448468</v>
      </c>
      <c r="I293" s="45">
        <f>SUM(I295+I302+I309+I314+I319+I323+I329)</f>
        <v>29833588.781</v>
      </c>
      <c r="J293" s="34">
        <f t="shared" si="120"/>
        <v>65.81345244936784</v>
      </c>
      <c r="K293" s="35">
        <f t="shared" si="121"/>
        <v>41962009.114999995</v>
      </c>
      <c r="L293" s="34">
        <f t="shared" si="122"/>
        <v>92.5689735768163</v>
      </c>
      <c r="M293" s="29">
        <f t="shared" si="123"/>
        <v>3368523.8850000054</v>
      </c>
    </row>
    <row r="294" spans="1:13" ht="12.75">
      <c r="A294" s="30" t="s">
        <v>495</v>
      </c>
      <c r="B294" s="76" t="s">
        <v>497</v>
      </c>
      <c r="C294" s="46">
        <f>SUM(C295+C302+C309+C314+C319+C323+C329)</f>
        <v>47381533</v>
      </c>
      <c r="D294" s="59">
        <f>SUM(GASMES!W294)</f>
        <v>-2051000</v>
      </c>
      <c r="E294" s="56">
        <f t="shared" si="124"/>
        <v>45330533</v>
      </c>
      <c r="F294" s="34">
        <f t="shared" si="125"/>
        <v>48.57580375614603</v>
      </c>
      <c r="G294" s="59">
        <f>SUM(GASMES!X294)</f>
        <v>12128420.333999999</v>
      </c>
      <c r="H294" s="34">
        <f t="shared" si="119"/>
        <v>26.755521127448468</v>
      </c>
      <c r="I294" s="45">
        <f>SUM(I295+I302+I309+I314+I319+I323+I329)</f>
        <v>29833588.781</v>
      </c>
      <c r="J294" s="34">
        <f t="shared" si="120"/>
        <v>65.81345244936784</v>
      </c>
      <c r="K294" s="35">
        <f t="shared" si="121"/>
        <v>41962009.114999995</v>
      </c>
      <c r="L294" s="34">
        <f t="shared" si="122"/>
        <v>92.5689735768163</v>
      </c>
      <c r="M294" s="29">
        <f t="shared" si="123"/>
        <v>3368523.8850000054</v>
      </c>
    </row>
    <row r="295" spans="1:13" ht="12.75" hidden="1">
      <c r="A295" s="30" t="s">
        <v>498</v>
      </c>
      <c r="B295" s="76" t="s">
        <v>499</v>
      </c>
      <c r="C295" s="46">
        <f>SUM(C296:C301)</f>
        <v>0</v>
      </c>
      <c r="D295" s="59">
        <f>SUM(GASMES!W295)</f>
        <v>0</v>
      </c>
      <c r="E295" s="56">
        <f t="shared" si="124"/>
        <v>0</v>
      </c>
      <c r="F295" s="34">
        <f t="shared" si="125"/>
        <v>0</v>
      </c>
      <c r="G295" s="59">
        <f>SUM(GASMES!X295)</f>
        <v>0</v>
      </c>
      <c r="H295" s="34">
        <f t="shared" si="119"/>
        <v>0</v>
      </c>
      <c r="I295" s="45">
        <f>SUM(I296:I301)</f>
        <v>0</v>
      </c>
      <c r="J295" s="34">
        <f t="shared" si="120"/>
        <v>0</v>
      </c>
      <c r="K295" s="35">
        <f t="shared" si="121"/>
        <v>0</v>
      </c>
      <c r="L295" s="34">
        <f t="shared" si="122"/>
        <v>0</v>
      </c>
      <c r="M295" s="29">
        <f t="shared" si="123"/>
        <v>0</v>
      </c>
    </row>
    <row r="296" spans="1:13" ht="12.75" hidden="1">
      <c r="A296" s="30" t="s">
        <v>500</v>
      </c>
      <c r="B296" s="77" t="s">
        <v>501</v>
      </c>
      <c r="C296" s="42"/>
      <c r="D296" s="58">
        <f>SUM(GASMES!W296)</f>
        <v>0</v>
      </c>
      <c r="E296" s="57">
        <f t="shared" si="124"/>
        <v>0</v>
      </c>
      <c r="F296" s="36">
        <f t="shared" si="125"/>
        <v>0</v>
      </c>
      <c r="G296" s="58">
        <f>SUM(GASMES!X296)</f>
        <v>0</v>
      </c>
      <c r="H296" s="36">
        <f t="shared" si="119"/>
        <v>0</v>
      </c>
      <c r="I296" s="55"/>
      <c r="J296" s="36">
        <f t="shared" si="120"/>
        <v>0</v>
      </c>
      <c r="K296" s="37">
        <f t="shared" si="121"/>
        <v>0</v>
      </c>
      <c r="L296" s="36">
        <f t="shared" si="122"/>
        <v>0</v>
      </c>
      <c r="M296" s="25">
        <f t="shared" si="123"/>
        <v>0</v>
      </c>
    </row>
    <row r="297" spans="1:13" ht="12.75" hidden="1">
      <c r="A297" s="30" t="s">
        <v>502</v>
      </c>
      <c r="B297" s="77" t="s">
        <v>503</v>
      </c>
      <c r="C297" s="42"/>
      <c r="D297" s="58">
        <f>SUM(GASMES!W297)</f>
        <v>0</v>
      </c>
      <c r="E297" s="57">
        <f t="shared" si="124"/>
        <v>0</v>
      </c>
      <c r="F297" s="36">
        <f t="shared" si="125"/>
        <v>0</v>
      </c>
      <c r="G297" s="58">
        <f>SUM(GASMES!X297)</f>
        <v>0</v>
      </c>
      <c r="H297" s="36">
        <f t="shared" si="119"/>
        <v>0</v>
      </c>
      <c r="I297" s="55"/>
      <c r="J297" s="36">
        <f t="shared" si="120"/>
        <v>0</v>
      </c>
      <c r="K297" s="37">
        <f t="shared" si="121"/>
        <v>0</v>
      </c>
      <c r="L297" s="36">
        <f t="shared" si="122"/>
        <v>0</v>
      </c>
      <c r="M297" s="25">
        <f t="shared" si="123"/>
        <v>0</v>
      </c>
    </row>
    <row r="298" spans="1:13" ht="12.75" hidden="1">
      <c r="A298" s="30" t="s">
        <v>504</v>
      </c>
      <c r="B298" s="77" t="s">
        <v>505</v>
      </c>
      <c r="C298" s="42"/>
      <c r="D298" s="58">
        <f>SUM(GASMES!W298)</f>
        <v>0</v>
      </c>
      <c r="E298" s="57">
        <f t="shared" si="124"/>
        <v>0</v>
      </c>
      <c r="F298" s="36">
        <f t="shared" si="125"/>
        <v>0</v>
      </c>
      <c r="G298" s="58">
        <f>SUM(GASMES!X298)</f>
        <v>0</v>
      </c>
      <c r="H298" s="36">
        <f t="shared" si="119"/>
        <v>0</v>
      </c>
      <c r="I298" s="55"/>
      <c r="J298" s="36">
        <f t="shared" si="120"/>
        <v>0</v>
      </c>
      <c r="K298" s="37">
        <f t="shared" si="121"/>
        <v>0</v>
      </c>
      <c r="L298" s="36">
        <f t="shared" si="122"/>
        <v>0</v>
      </c>
      <c r="M298" s="25">
        <f t="shared" si="123"/>
        <v>0</v>
      </c>
    </row>
    <row r="299" spans="1:13" ht="12.75" hidden="1">
      <c r="A299" s="30" t="s">
        <v>506</v>
      </c>
      <c r="B299" s="77" t="s">
        <v>507</v>
      </c>
      <c r="C299" s="42"/>
      <c r="D299" s="58">
        <f>SUM(GASMES!W299)</f>
        <v>0</v>
      </c>
      <c r="E299" s="57">
        <f t="shared" si="124"/>
        <v>0</v>
      </c>
      <c r="F299" s="36">
        <f t="shared" si="125"/>
        <v>0</v>
      </c>
      <c r="G299" s="58">
        <f>SUM(GASMES!X299)</f>
        <v>0</v>
      </c>
      <c r="H299" s="36">
        <f t="shared" si="119"/>
        <v>0</v>
      </c>
      <c r="I299" s="55"/>
      <c r="J299" s="36">
        <f t="shared" si="120"/>
        <v>0</v>
      </c>
      <c r="K299" s="37">
        <f t="shared" si="121"/>
        <v>0</v>
      </c>
      <c r="L299" s="36">
        <f t="shared" si="122"/>
        <v>0</v>
      </c>
      <c r="M299" s="25">
        <f t="shared" si="123"/>
        <v>0</v>
      </c>
    </row>
    <row r="300" spans="1:13" ht="12.75" hidden="1">
      <c r="A300" s="30" t="s">
        <v>508</v>
      </c>
      <c r="B300" s="77" t="s">
        <v>509</v>
      </c>
      <c r="C300" s="42"/>
      <c r="D300" s="58">
        <f>SUM(GASMES!W300)</f>
        <v>0</v>
      </c>
      <c r="E300" s="57">
        <f t="shared" si="124"/>
        <v>0</v>
      </c>
      <c r="F300" s="36">
        <f t="shared" si="125"/>
        <v>0</v>
      </c>
      <c r="G300" s="58">
        <f>SUM(GASMES!X300)</f>
        <v>0</v>
      </c>
      <c r="H300" s="36">
        <f t="shared" si="119"/>
        <v>0</v>
      </c>
      <c r="I300" s="55"/>
      <c r="J300" s="36">
        <f t="shared" si="120"/>
        <v>0</v>
      </c>
      <c r="K300" s="37">
        <f t="shared" si="121"/>
        <v>0</v>
      </c>
      <c r="L300" s="36">
        <f t="shared" si="122"/>
        <v>0</v>
      </c>
      <c r="M300" s="25">
        <f t="shared" si="123"/>
        <v>0</v>
      </c>
    </row>
    <row r="301" spans="1:13" ht="12.75" hidden="1">
      <c r="A301" s="30" t="s">
        <v>510</v>
      </c>
      <c r="B301" s="77" t="s">
        <v>511</v>
      </c>
      <c r="C301" s="42"/>
      <c r="D301" s="58">
        <f>SUM(GASMES!W301)</f>
        <v>0</v>
      </c>
      <c r="E301" s="57">
        <f t="shared" si="124"/>
        <v>0</v>
      </c>
      <c r="F301" s="36">
        <f t="shared" si="125"/>
        <v>0</v>
      </c>
      <c r="G301" s="58">
        <f>SUM(GASMES!X301)</f>
        <v>0</v>
      </c>
      <c r="H301" s="36">
        <f t="shared" si="119"/>
        <v>0</v>
      </c>
      <c r="I301" s="55"/>
      <c r="J301" s="36">
        <f t="shared" si="120"/>
        <v>0</v>
      </c>
      <c r="K301" s="37">
        <f t="shared" si="121"/>
        <v>0</v>
      </c>
      <c r="L301" s="36">
        <f t="shared" si="122"/>
        <v>0</v>
      </c>
      <c r="M301" s="25">
        <f t="shared" si="123"/>
        <v>0</v>
      </c>
    </row>
    <row r="302" spans="1:13" ht="12.75" hidden="1">
      <c r="A302" s="30" t="s">
        <v>512</v>
      </c>
      <c r="B302" s="76" t="s">
        <v>513</v>
      </c>
      <c r="C302" s="46">
        <f>SUM(C303:C308)</f>
        <v>0</v>
      </c>
      <c r="D302" s="58">
        <f>SUM(GASMES!W302)</f>
        <v>0</v>
      </c>
      <c r="E302" s="57">
        <f t="shared" si="124"/>
        <v>0</v>
      </c>
      <c r="F302" s="36">
        <f t="shared" si="125"/>
        <v>0</v>
      </c>
      <c r="G302" s="58">
        <f>SUM(GASMES!X302)</f>
        <v>0</v>
      </c>
      <c r="H302" s="36">
        <f t="shared" si="119"/>
        <v>0</v>
      </c>
      <c r="I302" s="55">
        <f>SUM(I303:I308)</f>
        <v>0</v>
      </c>
      <c r="J302" s="36">
        <f t="shared" si="120"/>
        <v>0</v>
      </c>
      <c r="K302" s="37">
        <f t="shared" si="121"/>
        <v>0</v>
      </c>
      <c r="L302" s="36">
        <f t="shared" si="122"/>
        <v>0</v>
      </c>
      <c r="M302" s="25">
        <f t="shared" si="123"/>
        <v>0</v>
      </c>
    </row>
    <row r="303" spans="1:13" ht="12.75" hidden="1">
      <c r="A303" s="30" t="s">
        <v>514</v>
      </c>
      <c r="B303" s="77" t="s">
        <v>515</v>
      </c>
      <c r="C303" s="42"/>
      <c r="D303" s="58">
        <f>SUM(GASMES!W303)</f>
        <v>0</v>
      </c>
      <c r="E303" s="57">
        <f t="shared" si="124"/>
        <v>0</v>
      </c>
      <c r="F303" s="36">
        <f t="shared" si="125"/>
        <v>0</v>
      </c>
      <c r="G303" s="58">
        <f>SUM(GASMES!X303)</f>
        <v>0</v>
      </c>
      <c r="H303" s="36">
        <f aca="true" t="shared" si="126" ref="H303:H318">IF(OR(G303=0,E303=0),0,G303/E303)*100</f>
        <v>0</v>
      </c>
      <c r="I303" s="55"/>
      <c r="J303" s="36">
        <f aca="true" t="shared" si="127" ref="J303:J318">IF(OR(I303=0,E303=0),0,I303/E303)*100</f>
        <v>0</v>
      </c>
      <c r="K303" s="37">
        <f aca="true" t="shared" si="128" ref="K303:K318">SUM(G303+I303)</f>
        <v>0</v>
      </c>
      <c r="L303" s="36">
        <f aca="true" t="shared" si="129" ref="L303:L318">IF(OR(K303=0,E303=0),0,K303/E303)*100</f>
        <v>0</v>
      </c>
      <c r="M303" s="25">
        <f aca="true" t="shared" si="130" ref="M303:M318">SUM(E303-K303)</f>
        <v>0</v>
      </c>
    </row>
    <row r="304" spans="1:13" ht="12.75" hidden="1">
      <c r="A304" s="30" t="s">
        <v>516</v>
      </c>
      <c r="B304" s="77" t="s">
        <v>517</v>
      </c>
      <c r="C304" s="42"/>
      <c r="D304" s="58">
        <f>SUM(GASMES!W304)</f>
        <v>0</v>
      </c>
      <c r="E304" s="57">
        <f t="shared" si="124"/>
        <v>0</v>
      </c>
      <c r="F304" s="36">
        <f t="shared" si="125"/>
        <v>0</v>
      </c>
      <c r="G304" s="58">
        <f>SUM(GASMES!X304)</f>
        <v>0</v>
      </c>
      <c r="H304" s="36">
        <f t="shared" si="126"/>
        <v>0</v>
      </c>
      <c r="I304" s="55"/>
      <c r="J304" s="36">
        <f t="shared" si="127"/>
        <v>0</v>
      </c>
      <c r="K304" s="37">
        <f t="shared" si="128"/>
        <v>0</v>
      </c>
      <c r="L304" s="36">
        <f t="shared" si="129"/>
        <v>0</v>
      </c>
      <c r="M304" s="25">
        <f t="shared" si="130"/>
        <v>0</v>
      </c>
    </row>
    <row r="305" spans="1:13" ht="12.75" hidden="1">
      <c r="A305" s="30" t="s">
        <v>518</v>
      </c>
      <c r="B305" s="77" t="s">
        <v>519</v>
      </c>
      <c r="C305" s="42"/>
      <c r="D305" s="58">
        <f>SUM(GASMES!W305)</f>
        <v>0</v>
      </c>
      <c r="E305" s="57">
        <f t="shared" si="124"/>
        <v>0</v>
      </c>
      <c r="F305" s="36">
        <f t="shared" si="125"/>
        <v>0</v>
      </c>
      <c r="G305" s="58">
        <f>SUM(GASMES!X305)</f>
        <v>0</v>
      </c>
      <c r="H305" s="36">
        <f t="shared" si="126"/>
        <v>0</v>
      </c>
      <c r="I305" s="55"/>
      <c r="J305" s="36">
        <f t="shared" si="127"/>
        <v>0</v>
      </c>
      <c r="K305" s="37">
        <f t="shared" si="128"/>
        <v>0</v>
      </c>
      <c r="L305" s="36">
        <f t="shared" si="129"/>
        <v>0</v>
      </c>
      <c r="M305" s="25">
        <f t="shared" si="130"/>
        <v>0</v>
      </c>
    </row>
    <row r="306" spans="1:13" ht="12.75" hidden="1">
      <c r="A306" s="30" t="s">
        <v>520</v>
      </c>
      <c r="B306" s="77" t="s">
        <v>521</v>
      </c>
      <c r="C306" s="42"/>
      <c r="D306" s="58">
        <f>SUM(GASMES!W306)</f>
        <v>0</v>
      </c>
      <c r="E306" s="57">
        <f aca="true" t="shared" si="131" ref="E306:E321">SUM(C306+D306)</f>
        <v>0</v>
      </c>
      <c r="F306" s="36">
        <f aca="true" t="shared" si="132" ref="F306:F321">IF(OR(E306=0,E$391=0),0,E306/E$391)*100</f>
        <v>0</v>
      </c>
      <c r="G306" s="58">
        <f>SUM(GASMES!X306)</f>
        <v>0</v>
      </c>
      <c r="H306" s="36">
        <f t="shared" si="126"/>
        <v>0</v>
      </c>
      <c r="I306" s="55"/>
      <c r="J306" s="36">
        <f t="shared" si="127"/>
        <v>0</v>
      </c>
      <c r="K306" s="37">
        <f t="shared" si="128"/>
        <v>0</v>
      </c>
      <c r="L306" s="36">
        <f t="shared" si="129"/>
        <v>0</v>
      </c>
      <c r="M306" s="25">
        <f t="shared" si="130"/>
        <v>0</v>
      </c>
    </row>
    <row r="307" spans="1:13" ht="12.75" hidden="1">
      <c r="A307" s="30" t="s">
        <v>522</v>
      </c>
      <c r="B307" s="77" t="s">
        <v>523</v>
      </c>
      <c r="C307" s="42"/>
      <c r="D307" s="58">
        <f>SUM(GASMES!W307)</f>
        <v>0</v>
      </c>
      <c r="E307" s="57">
        <f t="shared" si="131"/>
        <v>0</v>
      </c>
      <c r="F307" s="36">
        <f t="shared" si="132"/>
        <v>0</v>
      </c>
      <c r="G307" s="58">
        <f>SUM(GASMES!X307)</f>
        <v>0</v>
      </c>
      <c r="H307" s="36">
        <f t="shared" si="126"/>
        <v>0</v>
      </c>
      <c r="I307" s="55"/>
      <c r="J307" s="36">
        <f t="shared" si="127"/>
        <v>0</v>
      </c>
      <c r="K307" s="37">
        <f t="shared" si="128"/>
        <v>0</v>
      </c>
      <c r="L307" s="36">
        <f t="shared" si="129"/>
        <v>0</v>
      </c>
      <c r="M307" s="25">
        <f t="shared" si="130"/>
        <v>0</v>
      </c>
    </row>
    <row r="308" spans="1:13" ht="12.75" hidden="1">
      <c r="A308" s="30" t="s">
        <v>524</v>
      </c>
      <c r="B308" s="77" t="s">
        <v>525</v>
      </c>
      <c r="C308" s="42"/>
      <c r="D308" s="58">
        <f>SUM(GASMES!W308)</f>
        <v>0</v>
      </c>
      <c r="E308" s="57">
        <f t="shared" si="131"/>
        <v>0</v>
      </c>
      <c r="F308" s="36">
        <f t="shared" si="132"/>
        <v>0</v>
      </c>
      <c r="G308" s="58">
        <f>SUM(GASMES!X308)</f>
        <v>0</v>
      </c>
      <c r="H308" s="36">
        <f t="shared" si="126"/>
        <v>0</v>
      </c>
      <c r="I308" s="55"/>
      <c r="J308" s="36">
        <f t="shared" si="127"/>
        <v>0</v>
      </c>
      <c r="K308" s="37">
        <f t="shared" si="128"/>
        <v>0</v>
      </c>
      <c r="L308" s="36">
        <f t="shared" si="129"/>
        <v>0</v>
      </c>
      <c r="M308" s="25">
        <f t="shared" si="130"/>
        <v>0</v>
      </c>
    </row>
    <row r="309" spans="1:13" ht="12.75" hidden="1">
      <c r="A309" s="30" t="s">
        <v>526</v>
      </c>
      <c r="B309" s="76" t="s">
        <v>527</v>
      </c>
      <c r="C309" s="46">
        <f>SUM(C310:C313)</f>
        <v>0</v>
      </c>
      <c r="D309" s="58">
        <f>SUM(GASMES!W309)</f>
        <v>0</v>
      </c>
      <c r="E309" s="57">
        <f t="shared" si="131"/>
        <v>0</v>
      </c>
      <c r="F309" s="36">
        <f t="shared" si="132"/>
        <v>0</v>
      </c>
      <c r="G309" s="58">
        <f>SUM(GASMES!X309)</f>
        <v>0</v>
      </c>
      <c r="H309" s="36">
        <f t="shared" si="126"/>
        <v>0</v>
      </c>
      <c r="I309" s="55">
        <f>SUM(I310:I313)</f>
        <v>0</v>
      </c>
      <c r="J309" s="36">
        <f t="shared" si="127"/>
        <v>0</v>
      </c>
      <c r="K309" s="37">
        <f t="shared" si="128"/>
        <v>0</v>
      </c>
      <c r="L309" s="36">
        <f t="shared" si="129"/>
        <v>0</v>
      </c>
      <c r="M309" s="25">
        <f t="shared" si="130"/>
        <v>0</v>
      </c>
    </row>
    <row r="310" spans="1:13" ht="12.75" hidden="1">
      <c r="A310" s="30" t="s">
        <v>528</v>
      </c>
      <c r="B310" s="77" t="s">
        <v>529</v>
      </c>
      <c r="C310" s="42"/>
      <c r="D310" s="58">
        <f>SUM(GASMES!W310)</f>
        <v>0</v>
      </c>
      <c r="E310" s="57">
        <f t="shared" si="131"/>
        <v>0</v>
      </c>
      <c r="F310" s="36">
        <f t="shared" si="132"/>
        <v>0</v>
      </c>
      <c r="G310" s="58">
        <f>SUM(GASMES!X310)</f>
        <v>0</v>
      </c>
      <c r="H310" s="36">
        <f t="shared" si="126"/>
        <v>0</v>
      </c>
      <c r="I310" s="55"/>
      <c r="J310" s="36">
        <f t="shared" si="127"/>
        <v>0</v>
      </c>
      <c r="K310" s="37">
        <f t="shared" si="128"/>
        <v>0</v>
      </c>
      <c r="L310" s="36">
        <f t="shared" si="129"/>
        <v>0</v>
      </c>
      <c r="M310" s="25">
        <f t="shared" si="130"/>
        <v>0</v>
      </c>
    </row>
    <row r="311" spans="1:13" ht="12.75" hidden="1">
      <c r="A311" s="30" t="s">
        <v>530</v>
      </c>
      <c r="B311" s="77" t="s">
        <v>531</v>
      </c>
      <c r="C311" s="42"/>
      <c r="D311" s="58">
        <f>SUM(GASMES!W311)</f>
        <v>0</v>
      </c>
      <c r="E311" s="57">
        <f t="shared" si="131"/>
        <v>0</v>
      </c>
      <c r="F311" s="36">
        <f t="shared" si="132"/>
        <v>0</v>
      </c>
      <c r="G311" s="58">
        <f>SUM(GASMES!X311)</f>
        <v>0</v>
      </c>
      <c r="H311" s="36">
        <f t="shared" si="126"/>
        <v>0</v>
      </c>
      <c r="I311" s="55"/>
      <c r="J311" s="36">
        <f t="shared" si="127"/>
        <v>0</v>
      </c>
      <c r="K311" s="37">
        <f t="shared" si="128"/>
        <v>0</v>
      </c>
      <c r="L311" s="36">
        <f t="shared" si="129"/>
        <v>0</v>
      </c>
      <c r="M311" s="25">
        <f t="shared" si="130"/>
        <v>0</v>
      </c>
    </row>
    <row r="312" spans="1:13" ht="12.75" hidden="1">
      <c r="A312" s="30" t="s">
        <v>532</v>
      </c>
      <c r="B312" s="77" t="s">
        <v>533</v>
      </c>
      <c r="C312" s="42"/>
      <c r="D312" s="58">
        <f>SUM(GASMES!W312)</f>
        <v>0</v>
      </c>
      <c r="E312" s="57">
        <f t="shared" si="131"/>
        <v>0</v>
      </c>
      <c r="F312" s="36">
        <f t="shared" si="132"/>
        <v>0</v>
      </c>
      <c r="G312" s="58">
        <f>SUM(GASMES!X312)</f>
        <v>0</v>
      </c>
      <c r="H312" s="36">
        <f t="shared" si="126"/>
        <v>0</v>
      </c>
      <c r="I312" s="55"/>
      <c r="J312" s="36">
        <f t="shared" si="127"/>
        <v>0</v>
      </c>
      <c r="K312" s="37">
        <f t="shared" si="128"/>
        <v>0</v>
      </c>
      <c r="L312" s="36">
        <f t="shared" si="129"/>
        <v>0</v>
      </c>
      <c r="M312" s="25">
        <f t="shared" si="130"/>
        <v>0</v>
      </c>
    </row>
    <row r="313" spans="1:13" ht="12.75" hidden="1">
      <c r="A313" s="30" t="s">
        <v>534</v>
      </c>
      <c r="B313" s="77" t="s">
        <v>535</v>
      </c>
      <c r="C313" s="42"/>
      <c r="D313" s="58">
        <f>SUM(GASMES!W313)</f>
        <v>0</v>
      </c>
      <c r="E313" s="57">
        <f t="shared" si="131"/>
        <v>0</v>
      </c>
      <c r="F313" s="36">
        <f t="shared" si="132"/>
        <v>0</v>
      </c>
      <c r="G313" s="58">
        <f>SUM(GASMES!X313)</f>
        <v>0</v>
      </c>
      <c r="H313" s="36">
        <f t="shared" si="126"/>
        <v>0</v>
      </c>
      <c r="I313" s="55"/>
      <c r="J313" s="36">
        <f t="shared" si="127"/>
        <v>0</v>
      </c>
      <c r="K313" s="37">
        <f t="shared" si="128"/>
        <v>0</v>
      </c>
      <c r="L313" s="36">
        <f t="shared" si="129"/>
        <v>0</v>
      </c>
      <c r="M313" s="25">
        <f t="shared" si="130"/>
        <v>0</v>
      </c>
    </row>
    <row r="314" spans="1:13" ht="12.75" hidden="1">
      <c r="A314" s="30" t="s">
        <v>536</v>
      </c>
      <c r="B314" s="76" t="s">
        <v>537</v>
      </c>
      <c r="C314" s="46">
        <f>SUM(C315:C318)</f>
        <v>0</v>
      </c>
      <c r="D314" s="58">
        <f>SUM(GASMES!W314)</f>
        <v>0</v>
      </c>
      <c r="E314" s="57">
        <f t="shared" si="131"/>
        <v>0</v>
      </c>
      <c r="F314" s="36">
        <f t="shared" si="132"/>
        <v>0</v>
      </c>
      <c r="G314" s="58">
        <f>SUM(GASMES!X314)</f>
        <v>0</v>
      </c>
      <c r="H314" s="36">
        <f t="shared" si="126"/>
        <v>0</v>
      </c>
      <c r="I314" s="55">
        <f>SUM(I315:I318)</f>
        <v>0</v>
      </c>
      <c r="J314" s="36">
        <f t="shared" si="127"/>
        <v>0</v>
      </c>
      <c r="K314" s="37">
        <f t="shared" si="128"/>
        <v>0</v>
      </c>
      <c r="L314" s="36">
        <f t="shared" si="129"/>
        <v>0</v>
      </c>
      <c r="M314" s="25">
        <f t="shared" si="130"/>
        <v>0</v>
      </c>
    </row>
    <row r="315" spans="1:13" ht="12.75" hidden="1">
      <c r="A315" s="30" t="s">
        <v>538</v>
      </c>
      <c r="B315" s="77" t="s">
        <v>539</v>
      </c>
      <c r="C315" s="42"/>
      <c r="D315" s="58">
        <f>SUM(GASMES!W315)</f>
        <v>0</v>
      </c>
      <c r="E315" s="57">
        <f t="shared" si="131"/>
        <v>0</v>
      </c>
      <c r="F315" s="36">
        <f t="shared" si="132"/>
        <v>0</v>
      </c>
      <c r="G315" s="58">
        <f>SUM(GASMES!X315)</f>
        <v>0</v>
      </c>
      <c r="H315" s="36">
        <f t="shared" si="126"/>
        <v>0</v>
      </c>
      <c r="I315" s="55"/>
      <c r="J315" s="36">
        <f t="shared" si="127"/>
        <v>0</v>
      </c>
      <c r="K315" s="37">
        <f t="shared" si="128"/>
        <v>0</v>
      </c>
      <c r="L315" s="36">
        <f t="shared" si="129"/>
        <v>0</v>
      </c>
      <c r="M315" s="25">
        <f t="shared" si="130"/>
        <v>0</v>
      </c>
    </row>
    <row r="316" spans="1:13" ht="12.75" hidden="1">
      <c r="A316" s="30" t="s">
        <v>540</v>
      </c>
      <c r="B316" s="77" t="s">
        <v>541</v>
      </c>
      <c r="C316" s="42"/>
      <c r="D316" s="58">
        <f>SUM(GASMES!W316)</f>
        <v>0</v>
      </c>
      <c r="E316" s="57">
        <f t="shared" si="131"/>
        <v>0</v>
      </c>
      <c r="F316" s="36">
        <f t="shared" si="132"/>
        <v>0</v>
      </c>
      <c r="G316" s="58">
        <f>SUM(GASMES!X316)</f>
        <v>0</v>
      </c>
      <c r="H316" s="36">
        <f t="shared" si="126"/>
        <v>0</v>
      </c>
      <c r="I316" s="55"/>
      <c r="J316" s="36">
        <f t="shared" si="127"/>
        <v>0</v>
      </c>
      <c r="K316" s="37">
        <f t="shared" si="128"/>
        <v>0</v>
      </c>
      <c r="L316" s="36">
        <f t="shared" si="129"/>
        <v>0</v>
      </c>
      <c r="M316" s="25">
        <f t="shared" si="130"/>
        <v>0</v>
      </c>
    </row>
    <row r="317" spans="1:13" ht="12.75" hidden="1">
      <c r="A317" s="30" t="s">
        <v>542</v>
      </c>
      <c r="B317" s="77" t="s">
        <v>543</v>
      </c>
      <c r="C317" s="42"/>
      <c r="D317" s="58">
        <f>SUM(GASMES!W317)</f>
        <v>0</v>
      </c>
      <c r="E317" s="57">
        <f t="shared" si="131"/>
        <v>0</v>
      </c>
      <c r="F317" s="36">
        <f t="shared" si="132"/>
        <v>0</v>
      </c>
      <c r="G317" s="58">
        <f>SUM(GASMES!X317)</f>
        <v>0</v>
      </c>
      <c r="H317" s="36">
        <f t="shared" si="126"/>
        <v>0</v>
      </c>
      <c r="I317" s="55"/>
      <c r="J317" s="36">
        <f t="shared" si="127"/>
        <v>0</v>
      </c>
      <c r="K317" s="37">
        <f t="shared" si="128"/>
        <v>0</v>
      </c>
      <c r="L317" s="36">
        <f t="shared" si="129"/>
        <v>0</v>
      </c>
      <c r="M317" s="25">
        <f t="shared" si="130"/>
        <v>0</v>
      </c>
    </row>
    <row r="318" spans="1:13" ht="12.75" hidden="1">
      <c r="A318" s="30" t="s">
        <v>544</v>
      </c>
      <c r="B318" s="77" t="s">
        <v>545</v>
      </c>
      <c r="C318" s="42"/>
      <c r="D318" s="58">
        <f>SUM(GASMES!W318)</f>
        <v>0</v>
      </c>
      <c r="E318" s="57">
        <f t="shared" si="131"/>
        <v>0</v>
      </c>
      <c r="F318" s="36">
        <f t="shared" si="132"/>
        <v>0</v>
      </c>
      <c r="G318" s="58">
        <f>SUM(GASMES!X318)</f>
        <v>0</v>
      </c>
      <c r="H318" s="36">
        <f t="shared" si="126"/>
        <v>0</v>
      </c>
      <c r="I318" s="55"/>
      <c r="J318" s="36">
        <f t="shared" si="127"/>
        <v>0</v>
      </c>
      <c r="K318" s="37">
        <f t="shared" si="128"/>
        <v>0</v>
      </c>
      <c r="L318" s="36">
        <f t="shared" si="129"/>
        <v>0</v>
      </c>
      <c r="M318" s="25">
        <f t="shared" si="130"/>
        <v>0</v>
      </c>
    </row>
    <row r="319" spans="1:13" ht="12.75" hidden="1">
      <c r="A319" s="30" t="s">
        <v>546</v>
      </c>
      <c r="B319" s="76" t="s">
        <v>547</v>
      </c>
      <c r="C319" s="46">
        <f>SUM(C320:C322)</f>
        <v>0</v>
      </c>
      <c r="D319" s="58">
        <f>SUM(GASMES!W319)</f>
        <v>0</v>
      </c>
      <c r="E319" s="57">
        <f t="shared" si="131"/>
        <v>0</v>
      </c>
      <c r="F319" s="36">
        <f t="shared" si="132"/>
        <v>0</v>
      </c>
      <c r="G319" s="58">
        <f>SUM(GASMES!X319)</f>
        <v>0</v>
      </c>
      <c r="H319" s="36">
        <f aca="true" t="shared" si="133" ref="H319:H334">IF(OR(G319=0,E319=0),0,G319/E319)*100</f>
        <v>0</v>
      </c>
      <c r="I319" s="55">
        <f>SUM(I320:I322)</f>
        <v>0</v>
      </c>
      <c r="J319" s="36">
        <f aca="true" t="shared" si="134" ref="J319:J334">IF(OR(I319=0,E319=0),0,I319/E319)*100</f>
        <v>0</v>
      </c>
      <c r="K319" s="37">
        <f aca="true" t="shared" si="135" ref="K319:K334">SUM(G319+I319)</f>
        <v>0</v>
      </c>
      <c r="L319" s="36">
        <f aca="true" t="shared" si="136" ref="L319:L334">IF(OR(K319=0,E319=0),0,K319/E319)*100</f>
        <v>0</v>
      </c>
      <c r="M319" s="25">
        <f aca="true" t="shared" si="137" ref="M319:M334">SUM(E319-K319)</f>
        <v>0</v>
      </c>
    </row>
    <row r="320" spans="1:13" ht="12.75" hidden="1">
      <c r="A320" s="30" t="s">
        <v>548</v>
      </c>
      <c r="B320" s="77" t="s">
        <v>549</v>
      </c>
      <c r="C320" s="42"/>
      <c r="D320" s="58">
        <f>SUM(GASMES!W320)</f>
        <v>0</v>
      </c>
      <c r="E320" s="57">
        <f t="shared" si="131"/>
        <v>0</v>
      </c>
      <c r="F320" s="36">
        <f t="shared" si="132"/>
        <v>0</v>
      </c>
      <c r="G320" s="58">
        <f>SUM(GASMES!X320)</f>
        <v>0</v>
      </c>
      <c r="H320" s="36">
        <f t="shared" si="133"/>
        <v>0</v>
      </c>
      <c r="I320" s="55"/>
      <c r="J320" s="36">
        <f t="shared" si="134"/>
        <v>0</v>
      </c>
      <c r="K320" s="37">
        <f t="shared" si="135"/>
        <v>0</v>
      </c>
      <c r="L320" s="36">
        <f t="shared" si="136"/>
        <v>0</v>
      </c>
      <c r="M320" s="25">
        <f t="shared" si="137"/>
        <v>0</v>
      </c>
    </row>
    <row r="321" spans="1:13" ht="12.75" hidden="1">
      <c r="A321" s="30" t="s">
        <v>550</v>
      </c>
      <c r="B321" s="77" t="s">
        <v>551</v>
      </c>
      <c r="C321" s="42"/>
      <c r="D321" s="58">
        <f>SUM(GASMES!W321)</f>
        <v>0</v>
      </c>
      <c r="E321" s="57">
        <f t="shared" si="131"/>
        <v>0</v>
      </c>
      <c r="F321" s="36">
        <f t="shared" si="132"/>
        <v>0</v>
      </c>
      <c r="G321" s="58">
        <f>SUM(GASMES!X321)</f>
        <v>0</v>
      </c>
      <c r="H321" s="36">
        <f t="shared" si="133"/>
        <v>0</v>
      </c>
      <c r="I321" s="55"/>
      <c r="J321" s="36">
        <f t="shared" si="134"/>
        <v>0</v>
      </c>
      <c r="K321" s="37">
        <f t="shared" si="135"/>
        <v>0</v>
      </c>
      <c r="L321" s="36">
        <f t="shared" si="136"/>
        <v>0</v>
      </c>
      <c r="M321" s="25">
        <f t="shared" si="137"/>
        <v>0</v>
      </c>
    </row>
    <row r="322" spans="1:13" ht="12.75" hidden="1">
      <c r="A322" s="30" t="s">
        <v>552</v>
      </c>
      <c r="B322" s="77" t="s">
        <v>553</v>
      </c>
      <c r="C322" s="42"/>
      <c r="D322" s="58">
        <f>SUM(GASMES!W322)</f>
        <v>0</v>
      </c>
      <c r="E322" s="57">
        <f aca="true" t="shared" si="138" ref="E322:E337">SUM(C322+D322)</f>
        <v>0</v>
      </c>
      <c r="F322" s="36">
        <f aca="true" t="shared" si="139" ref="F322:F337">IF(OR(E322=0,E$391=0),0,E322/E$391)*100</f>
        <v>0</v>
      </c>
      <c r="G322" s="58">
        <f>SUM(GASMES!X322)</f>
        <v>0</v>
      </c>
      <c r="H322" s="36">
        <f t="shared" si="133"/>
        <v>0</v>
      </c>
      <c r="I322" s="55"/>
      <c r="J322" s="36">
        <f t="shared" si="134"/>
        <v>0</v>
      </c>
      <c r="K322" s="37">
        <f t="shared" si="135"/>
        <v>0</v>
      </c>
      <c r="L322" s="36">
        <f t="shared" si="136"/>
        <v>0</v>
      </c>
      <c r="M322" s="25">
        <f t="shared" si="137"/>
        <v>0</v>
      </c>
    </row>
    <row r="323" spans="1:13" ht="12.75">
      <c r="A323" s="30" t="s">
        <v>554</v>
      </c>
      <c r="B323" s="76" t="s">
        <v>555</v>
      </c>
      <c r="C323" s="46">
        <f>SUM(C324:C328)</f>
        <v>33081624</v>
      </c>
      <c r="D323" s="58">
        <f>SUM(GASMES!W323)</f>
        <v>-1386000</v>
      </c>
      <c r="E323" s="57">
        <f t="shared" si="138"/>
        <v>31695624</v>
      </c>
      <c r="F323" s="36">
        <f t="shared" si="139"/>
        <v>33.96475420557248</v>
      </c>
      <c r="G323" s="58">
        <f>SUM(GASMES!X323)</f>
        <v>7403247.122</v>
      </c>
      <c r="H323" s="36">
        <f t="shared" si="133"/>
        <v>23.357316208698084</v>
      </c>
      <c r="I323" s="55">
        <f>SUM(I324:I328)</f>
        <v>21622576.381</v>
      </c>
      <c r="J323" s="36">
        <f t="shared" si="134"/>
        <v>68.21943742454795</v>
      </c>
      <c r="K323" s="37">
        <f t="shared" si="135"/>
        <v>29025823.503000002</v>
      </c>
      <c r="L323" s="36">
        <f t="shared" si="136"/>
        <v>91.57675363324603</v>
      </c>
      <c r="M323" s="25">
        <f t="shared" si="137"/>
        <v>2669800.4969999976</v>
      </c>
    </row>
    <row r="324" spans="1:13" ht="12.75">
      <c r="A324" s="30" t="s">
        <v>556</v>
      </c>
      <c r="B324" s="77" t="s">
        <v>557</v>
      </c>
      <c r="C324" s="42">
        <v>16402898</v>
      </c>
      <c r="D324" s="58">
        <f>SUM(GASMES!W324)</f>
        <v>-2000000</v>
      </c>
      <c r="E324" s="57">
        <f t="shared" si="138"/>
        <v>14402898</v>
      </c>
      <c r="F324" s="36">
        <f t="shared" si="139"/>
        <v>15.43401986400178</v>
      </c>
      <c r="G324" s="58">
        <f>SUM(GASMES!X324)</f>
        <v>3897313.782</v>
      </c>
      <c r="H324" s="36">
        <f t="shared" si="133"/>
        <v>27.059233370950764</v>
      </c>
      <c r="I324" s="55">
        <v>10162635.392</v>
      </c>
      <c r="J324" s="36">
        <f t="shared" si="134"/>
        <v>70.55965675796635</v>
      </c>
      <c r="K324" s="37">
        <f t="shared" si="135"/>
        <v>14059949.174</v>
      </c>
      <c r="L324" s="36">
        <f t="shared" si="136"/>
        <v>97.61889012891712</v>
      </c>
      <c r="M324" s="25">
        <f t="shared" si="137"/>
        <v>342948.8259999994</v>
      </c>
    </row>
    <row r="325" spans="1:13" ht="12.75">
      <c r="A325" s="30" t="s">
        <v>558</v>
      </c>
      <c r="B325" s="77" t="s">
        <v>559</v>
      </c>
      <c r="C325" s="42">
        <v>2755817</v>
      </c>
      <c r="D325" s="58">
        <f>SUM(GASMES!W325)</f>
        <v>-100000</v>
      </c>
      <c r="E325" s="57">
        <f t="shared" si="138"/>
        <v>2655817</v>
      </c>
      <c r="F325" s="36">
        <f t="shared" si="139"/>
        <v>2.8459503311870717</v>
      </c>
      <c r="G325" s="58">
        <f>SUM(GASMES!X325)</f>
        <v>281246.575</v>
      </c>
      <c r="H325" s="36">
        <f t="shared" si="133"/>
        <v>10.589832620244541</v>
      </c>
      <c r="I325" s="55">
        <v>1491146.086</v>
      </c>
      <c r="J325" s="36">
        <f t="shared" si="134"/>
        <v>56.146416940625045</v>
      </c>
      <c r="K325" s="37">
        <f t="shared" si="135"/>
        <v>1772392.6609999998</v>
      </c>
      <c r="L325" s="36">
        <f t="shared" si="136"/>
        <v>66.73624956086958</v>
      </c>
      <c r="M325" s="25">
        <f t="shared" si="137"/>
        <v>883424.3390000002</v>
      </c>
    </row>
    <row r="326" spans="1:13" ht="12.75">
      <c r="A326" s="30" t="s">
        <v>560</v>
      </c>
      <c r="B326" s="77" t="s">
        <v>561</v>
      </c>
      <c r="C326" s="42">
        <v>6880336</v>
      </c>
      <c r="D326" s="58">
        <f>SUM(GASMES!W326)</f>
        <v>-245000</v>
      </c>
      <c r="E326" s="57">
        <f t="shared" si="138"/>
        <v>6635336</v>
      </c>
      <c r="F326" s="36">
        <f t="shared" si="139"/>
        <v>7.110368179259904</v>
      </c>
      <c r="G326" s="58">
        <f>SUM(GASMES!X326)</f>
        <v>1074485.867</v>
      </c>
      <c r="H326" s="36">
        <f t="shared" si="133"/>
        <v>16.193390462819064</v>
      </c>
      <c r="I326" s="55">
        <v>4348008.528</v>
      </c>
      <c r="J326" s="36">
        <f t="shared" si="134"/>
        <v>65.52808370216671</v>
      </c>
      <c r="K326" s="37">
        <f t="shared" si="135"/>
        <v>5422494.395</v>
      </c>
      <c r="L326" s="36">
        <f t="shared" si="136"/>
        <v>81.72147416498576</v>
      </c>
      <c r="M326" s="25">
        <f t="shared" si="137"/>
        <v>1212841.6050000004</v>
      </c>
    </row>
    <row r="327" spans="1:13" ht="12.75">
      <c r="A327" s="30" t="s">
        <v>562</v>
      </c>
      <c r="B327" s="77" t="s">
        <v>563</v>
      </c>
      <c r="C327" s="42">
        <v>3234180</v>
      </c>
      <c r="D327" s="58">
        <f>SUM(GASMES!W327)</f>
        <v>965000</v>
      </c>
      <c r="E327" s="57">
        <f t="shared" si="138"/>
        <v>4199180</v>
      </c>
      <c r="F327" s="36">
        <f t="shared" si="139"/>
        <v>4.4998046596260695</v>
      </c>
      <c r="G327" s="58">
        <f>SUM(GASMES!X327)</f>
        <v>965734.74</v>
      </c>
      <c r="H327" s="36">
        <f t="shared" si="133"/>
        <v>22.998174405479165</v>
      </c>
      <c r="I327" s="55">
        <v>3030837.228</v>
      </c>
      <c r="J327" s="36">
        <f t="shared" si="134"/>
        <v>72.17688281997914</v>
      </c>
      <c r="K327" s="37">
        <f t="shared" si="135"/>
        <v>3996571.9680000003</v>
      </c>
      <c r="L327" s="36">
        <f t="shared" si="136"/>
        <v>95.17505722545832</v>
      </c>
      <c r="M327" s="25">
        <f t="shared" si="137"/>
        <v>202608.03199999966</v>
      </c>
    </row>
    <row r="328" spans="1:13" ht="12.75">
      <c r="A328" s="30" t="s">
        <v>564</v>
      </c>
      <c r="B328" s="77" t="s">
        <v>565</v>
      </c>
      <c r="C328" s="42">
        <v>3808393</v>
      </c>
      <c r="D328" s="58">
        <f>SUM(GASMES!W328)</f>
        <v>-6000</v>
      </c>
      <c r="E328" s="57">
        <f t="shared" si="138"/>
        <v>3802393</v>
      </c>
      <c r="F328" s="36">
        <f t="shared" si="139"/>
        <v>4.0746111714976605</v>
      </c>
      <c r="G328" s="58">
        <f>SUM(GASMES!X328)</f>
        <v>1184466.158</v>
      </c>
      <c r="H328" s="36">
        <f t="shared" si="133"/>
        <v>31.15054540653741</v>
      </c>
      <c r="I328" s="55">
        <v>2589949.147</v>
      </c>
      <c r="J328" s="36">
        <f t="shared" si="134"/>
        <v>68.11366281707335</v>
      </c>
      <c r="K328" s="37">
        <f t="shared" si="135"/>
        <v>3774415.3049999997</v>
      </c>
      <c r="L328" s="36">
        <f t="shared" si="136"/>
        <v>99.26420822361075</v>
      </c>
      <c r="M328" s="25">
        <f t="shared" si="137"/>
        <v>27977.695000000298</v>
      </c>
    </row>
    <row r="329" spans="1:13" ht="12.75">
      <c r="A329" s="30" t="s">
        <v>566</v>
      </c>
      <c r="B329" s="76" t="s">
        <v>567</v>
      </c>
      <c r="C329" s="46">
        <f>SUM(C330:C334)</f>
        <v>14299909</v>
      </c>
      <c r="D329" s="58">
        <f>SUM(GASMES!W329)</f>
        <v>-665000</v>
      </c>
      <c r="E329" s="57">
        <f t="shared" si="138"/>
        <v>13634909</v>
      </c>
      <c r="F329" s="36">
        <f t="shared" si="139"/>
        <v>14.611049550573545</v>
      </c>
      <c r="G329" s="58">
        <f>SUM(GASMES!X329)</f>
        <v>4725173.211999999</v>
      </c>
      <c r="H329" s="36">
        <f t="shared" si="133"/>
        <v>34.654966982177875</v>
      </c>
      <c r="I329" s="55">
        <f>SUM(I330:I334)</f>
        <v>8211012.399999999</v>
      </c>
      <c r="J329" s="36">
        <f t="shared" si="134"/>
        <v>60.22051485638811</v>
      </c>
      <c r="K329" s="37">
        <f t="shared" si="135"/>
        <v>12936185.612</v>
      </c>
      <c r="L329" s="36">
        <f t="shared" si="136"/>
        <v>94.87548183856599</v>
      </c>
      <c r="M329" s="25">
        <f t="shared" si="137"/>
        <v>698723.3880000003</v>
      </c>
    </row>
    <row r="330" spans="1:13" ht="12.75">
      <c r="A330" s="30" t="s">
        <v>568</v>
      </c>
      <c r="B330" s="77" t="s">
        <v>569</v>
      </c>
      <c r="C330" s="42">
        <v>3990000</v>
      </c>
      <c r="D330" s="58">
        <f>SUM(GASMES!W330)</f>
        <v>1173500</v>
      </c>
      <c r="E330" s="57">
        <f t="shared" si="138"/>
        <v>5163500</v>
      </c>
      <c r="F330" s="36">
        <f t="shared" si="139"/>
        <v>5.533161560109166</v>
      </c>
      <c r="G330" s="58">
        <f>SUM(GASMES!X330)</f>
        <v>1522215.677</v>
      </c>
      <c r="H330" s="36">
        <f t="shared" si="133"/>
        <v>29.48030748523288</v>
      </c>
      <c r="I330" s="55">
        <v>3629844</v>
      </c>
      <c r="J330" s="36">
        <f t="shared" si="134"/>
        <v>70.29813111261741</v>
      </c>
      <c r="K330" s="37">
        <f t="shared" si="135"/>
        <v>5152059.677</v>
      </c>
      <c r="L330" s="36">
        <f t="shared" si="136"/>
        <v>99.7784385978503</v>
      </c>
      <c r="M330" s="25">
        <f t="shared" si="137"/>
        <v>11440.322999999858</v>
      </c>
    </row>
    <row r="331" spans="1:13" ht="12.75">
      <c r="A331" s="30" t="s">
        <v>570</v>
      </c>
      <c r="B331" s="77" t="s">
        <v>571</v>
      </c>
      <c r="C331" s="42">
        <v>5863909</v>
      </c>
      <c r="D331" s="58">
        <f>SUM(GASMES!W331)</f>
        <v>-151500</v>
      </c>
      <c r="E331" s="57">
        <f t="shared" si="138"/>
        <v>5712409</v>
      </c>
      <c r="F331" s="36">
        <f t="shared" si="139"/>
        <v>6.121367656516247</v>
      </c>
      <c r="G331" s="58">
        <f>SUM(GASMES!X331)</f>
        <v>2260853.435</v>
      </c>
      <c r="H331" s="36">
        <f t="shared" si="133"/>
        <v>39.5779334953082</v>
      </c>
      <c r="I331" s="55">
        <v>2839877.6</v>
      </c>
      <c r="J331" s="36">
        <f t="shared" si="134"/>
        <v>49.71418538133386</v>
      </c>
      <c r="K331" s="37">
        <f t="shared" si="135"/>
        <v>5100731.035</v>
      </c>
      <c r="L331" s="36">
        <f t="shared" si="136"/>
        <v>89.29211887664206</v>
      </c>
      <c r="M331" s="25">
        <f t="shared" si="137"/>
        <v>611677.9649999999</v>
      </c>
    </row>
    <row r="332" spans="1:13" ht="12.75" hidden="1">
      <c r="A332" s="30" t="s">
        <v>572</v>
      </c>
      <c r="B332" s="77" t="s">
        <v>573</v>
      </c>
      <c r="C332" s="42"/>
      <c r="D332" s="58">
        <f>SUM(GASMES!W332)</f>
        <v>0</v>
      </c>
      <c r="E332" s="57">
        <f t="shared" si="138"/>
        <v>0</v>
      </c>
      <c r="F332" s="36">
        <f t="shared" si="139"/>
        <v>0</v>
      </c>
      <c r="G332" s="58">
        <f>SUM(GASMES!X332)</f>
        <v>0</v>
      </c>
      <c r="H332" s="36">
        <f t="shared" si="133"/>
        <v>0</v>
      </c>
      <c r="I332" s="55"/>
      <c r="J332" s="36">
        <f t="shared" si="134"/>
        <v>0</v>
      </c>
      <c r="K332" s="37">
        <f t="shared" si="135"/>
        <v>0</v>
      </c>
      <c r="L332" s="36">
        <f t="shared" si="136"/>
        <v>0</v>
      </c>
      <c r="M332" s="25">
        <f t="shared" si="137"/>
        <v>0</v>
      </c>
    </row>
    <row r="333" spans="1:13" ht="12.75">
      <c r="A333" s="30" t="s">
        <v>574</v>
      </c>
      <c r="B333" s="77" t="s">
        <v>575</v>
      </c>
      <c r="C333" s="42">
        <v>4446000</v>
      </c>
      <c r="D333" s="58">
        <f>SUM(GASMES!W333)</f>
        <v>-1687000</v>
      </c>
      <c r="E333" s="57">
        <f t="shared" si="138"/>
        <v>2759000</v>
      </c>
      <c r="F333" s="36">
        <f t="shared" si="139"/>
        <v>2.956520333948134</v>
      </c>
      <c r="G333" s="58">
        <f>SUM(GASMES!X333)</f>
        <v>942104.1</v>
      </c>
      <c r="H333" s="36">
        <f t="shared" si="133"/>
        <v>34.14657847046031</v>
      </c>
      <c r="I333" s="55">
        <v>1741290.8</v>
      </c>
      <c r="J333" s="36">
        <f t="shared" si="134"/>
        <v>63.113113446901046</v>
      </c>
      <c r="K333" s="37">
        <f t="shared" si="135"/>
        <v>2683394.9</v>
      </c>
      <c r="L333" s="36">
        <f t="shared" si="136"/>
        <v>97.25969191736135</v>
      </c>
      <c r="M333" s="25">
        <f t="shared" si="137"/>
        <v>75605.1000000001</v>
      </c>
    </row>
    <row r="334" spans="1:13" ht="12.75" hidden="1">
      <c r="A334" s="30" t="s">
        <v>576</v>
      </c>
      <c r="B334" s="77" t="s">
        <v>577</v>
      </c>
      <c r="C334" s="42"/>
      <c r="D334" s="58">
        <f>SUM(GASMES!W334)</f>
        <v>0</v>
      </c>
      <c r="E334" s="57">
        <f t="shared" si="138"/>
        <v>0</v>
      </c>
      <c r="F334" s="36">
        <f t="shared" si="139"/>
        <v>0</v>
      </c>
      <c r="G334" s="58">
        <f>SUM(GASMES!X334)</f>
        <v>0</v>
      </c>
      <c r="H334" s="36">
        <f t="shared" si="133"/>
        <v>0</v>
      </c>
      <c r="I334" s="55"/>
      <c r="J334" s="36">
        <f t="shared" si="134"/>
        <v>0</v>
      </c>
      <c r="K334" s="37">
        <f t="shared" si="135"/>
        <v>0</v>
      </c>
      <c r="L334" s="36">
        <f t="shared" si="136"/>
        <v>0</v>
      </c>
      <c r="M334" s="25">
        <f t="shared" si="137"/>
        <v>0</v>
      </c>
    </row>
    <row r="335" spans="1:13" ht="12.75" hidden="1">
      <c r="A335" s="27" t="s">
        <v>578</v>
      </c>
      <c r="B335" s="28" t="s">
        <v>579</v>
      </c>
      <c r="C335" s="46">
        <f>SUM(C336:C388)-C342-C384</f>
        <v>0</v>
      </c>
      <c r="D335" s="59">
        <f>SUM(GASMES!W335)</f>
        <v>0</v>
      </c>
      <c r="E335" s="56">
        <f t="shared" si="138"/>
        <v>0</v>
      </c>
      <c r="F335" s="34">
        <f t="shared" si="139"/>
        <v>0</v>
      </c>
      <c r="G335" s="59">
        <f>SUM(GASMES!X335)</f>
        <v>0</v>
      </c>
      <c r="H335" s="34">
        <f aca="true" t="shared" si="140" ref="H335:H350">IF(OR(G335=0,E335=0),0,G335/E335)*100</f>
        <v>0</v>
      </c>
      <c r="I335" s="45">
        <f>SUM(I336:I388)-I342-I384</f>
        <v>0</v>
      </c>
      <c r="J335" s="34">
        <f aca="true" t="shared" si="141" ref="J335:J350">IF(OR(I335=0,E335=0),0,I335/E335)*100</f>
        <v>0</v>
      </c>
      <c r="K335" s="35">
        <f aca="true" t="shared" si="142" ref="K335:K350">SUM(G335+I335)</f>
        <v>0</v>
      </c>
      <c r="L335" s="34">
        <f aca="true" t="shared" si="143" ref="L335:L350">IF(OR(K335=0,E335=0),0,K335/E335)*100</f>
        <v>0</v>
      </c>
      <c r="M335" s="29">
        <f aca="true" t="shared" si="144" ref="M335:M350">SUM(E335-K335)</f>
        <v>0</v>
      </c>
    </row>
    <row r="336" spans="1:13" ht="12.75" hidden="1">
      <c r="A336" s="30" t="s">
        <v>580</v>
      </c>
      <c r="B336" s="32" t="s">
        <v>381</v>
      </c>
      <c r="C336" s="42"/>
      <c r="D336" s="58">
        <f>SUM(GASMES!W336)</f>
        <v>0</v>
      </c>
      <c r="E336" s="57">
        <f t="shared" si="138"/>
        <v>0</v>
      </c>
      <c r="F336" s="36">
        <f t="shared" si="139"/>
        <v>0</v>
      </c>
      <c r="G336" s="58">
        <f>SUM(GASMES!X336)</f>
        <v>0</v>
      </c>
      <c r="H336" s="36">
        <f t="shared" si="140"/>
        <v>0</v>
      </c>
      <c r="I336" s="55"/>
      <c r="J336" s="36">
        <f t="shared" si="141"/>
        <v>0</v>
      </c>
      <c r="K336" s="37">
        <f t="shared" si="142"/>
        <v>0</v>
      </c>
      <c r="L336" s="36">
        <f t="shared" si="143"/>
        <v>0</v>
      </c>
      <c r="M336" s="25">
        <f t="shared" si="144"/>
        <v>0</v>
      </c>
    </row>
    <row r="337" spans="1:13" ht="12.75" hidden="1">
      <c r="A337" s="30" t="s">
        <v>581</v>
      </c>
      <c r="B337" s="32" t="s">
        <v>391</v>
      </c>
      <c r="C337" s="42"/>
      <c r="D337" s="58">
        <f>SUM(GASMES!W337)</f>
        <v>0</v>
      </c>
      <c r="E337" s="57">
        <f t="shared" si="138"/>
        <v>0</v>
      </c>
      <c r="F337" s="36">
        <f t="shared" si="139"/>
        <v>0</v>
      </c>
      <c r="G337" s="58">
        <f>SUM(GASMES!X337)</f>
        <v>0</v>
      </c>
      <c r="H337" s="36">
        <f t="shared" si="140"/>
        <v>0</v>
      </c>
      <c r="I337" s="55"/>
      <c r="J337" s="36">
        <f t="shared" si="141"/>
        <v>0</v>
      </c>
      <c r="K337" s="37">
        <f t="shared" si="142"/>
        <v>0</v>
      </c>
      <c r="L337" s="36">
        <f t="shared" si="143"/>
        <v>0</v>
      </c>
      <c r="M337" s="25">
        <f t="shared" si="144"/>
        <v>0</v>
      </c>
    </row>
    <row r="338" spans="1:13" ht="12.75" hidden="1">
      <c r="A338" s="30" t="s">
        <v>582</v>
      </c>
      <c r="B338" s="32" t="s">
        <v>385</v>
      </c>
      <c r="C338" s="42"/>
      <c r="D338" s="58">
        <f>SUM(GASMES!W338)</f>
        <v>0</v>
      </c>
      <c r="E338" s="57">
        <f aca="true" t="shared" si="145" ref="E338:E353">SUM(C338+D338)</f>
        <v>0</v>
      </c>
      <c r="F338" s="36">
        <f aca="true" t="shared" si="146" ref="F338:F353">IF(OR(E338=0,E$391=0),0,E338/E$391)*100</f>
        <v>0</v>
      </c>
      <c r="G338" s="58">
        <f>SUM(GASMES!X338)</f>
        <v>0</v>
      </c>
      <c r="H338" s="36">
        <f t="shared" si="140"/>
        <v>0</v>
      </c>
      <c r="I338" s="55"/>
      <c r="J338" s="36">
        <f t="shared" si="141"/>
        <v>0</v>
      </c>
      <c r="K338" s="37">
        <f t="shared" si="142"/>
        <v>0</v>
      </c>
      <c r="L338" s="36">
        <f t="shared" si="143"/>
        <v>0</v>
      </c>
      <c r="M338" s="25">
        <f t="shared" si="144"/>
        <v>0</v>
      </c>
    </row>
    <row r="339" spans="1:13" ht="12.75" hidden="1">
      <c r="A339" s="30" t="s">
        <v>583</v>
      </c>
      <c r="B339" s="32" t="s">
        <v>401</v>
      </c>
      <c r="C339" s="42"/>
      <c r="D339" s="58">
        <f>SUM(GASMES!W339)</f>
        <v>0</v>
      </c>
      <c r="E339" s="57">
        <f t="shared" si="145"/>
        <v>0</v>
      </c>
      <c r="F339" s="36">
        <f t="shared" si="146"/>
        <v>0</v>
      </c>
      <c r="G339" s="58">
        <f>SUM(GASMES!X339)</f>
        <v>0</v>
      </c>
      <c r="H339" s="36">
        <f t="shared" si="140"/>
        <v>0</v>
      </c>
      <c r="I339" s="55"/>
      <c r="J339" s="36">
        <f t="shared" si="141"/>
        <v>0</v>
      </c>
      <c r="K339" s="37">
        <f t="shared" si="142"/>
        <v>0</v>
      </c>
      <c r="L339" s="36">
        <f t="shared" si="143"/>
        <v>0</v>
      </c>
      <c r="M339" s="25">
        <f t="shared" si="144"/>
        <v>0</v>
      </c>
    </row>
    <row r="340" spans="1:13" ht="12.75" hidden="1">
      <c r="A340" s="30" t="s">
        <v>584</v>
      </c>
      <c r="B340" s="32" t="s">
        <v>585</v>
      </c>
      <c r="C340" s="42"/>
      <c r="D340" s="58">
        <f>SUM(GASMES!W340)</f>
        <v>0</v>
      </c>
      <c r="E340" s="57">
        <f t="shared" si="145"/>
        <v>0</v>
      </c>
      <c r="F340" s="36">
        <f t="shared" si="146"/>
        <v>0</v>
      </c>
      <c r="G340" s="58">
        <f>SUM(GASMES!X340)</f>
        <v>0</v>
      </c>
      <c r="H340" s="36">
        <f t="shared" si="140"/>
        <v>0</v>
      </c>
      <c r="I340" s="55"/>
      <c r="J340" s="36">
        <f t="shared" si="141"/>
        <v>0</v>
      </c>
      <c r="K340" s="37">
        <f t="shared" si="142"/>
        <v>0</v>
      </c>
      <c r="L340" s="36">
        <f t="shared" si="143"/>
        <v>0</v>
      </c>
      <c r="M340" s="25">
        <f t="shared" si="144"/>
        <v>0</v>
      </c>
    </row>
    <row r="341" spans="1:13" ht="12.75" hidden="1">
      <c r="A341" s="30" t="s">
        <v>586</v>
      </c>
      <c r="B341" s="32" t="s">
        <v>587</v>
      </c>
      <c r="C341" s="42"/>
      <c r="D341" s="58">
        <f>SUM(GASMES!W341)</f>
        <v>0</v>
      </c>
      <c r="E341" s="57">
        <f t="shared" si="145"/>
        <v>0</v>
      </c>
      <c r="F341" s="36">
        <f t="shared" si="146"/>
        <v>0</v>
      </c>
      <c r="G341" s="58">
        <f>SUM(GASMES!X341)</f>
        <v>0</v>
      </c>
      <c r="H341" s="36">
        <f t="shared" si="140"/>
        <v>0</v>
      </c>
      <c r="I341" s="55"/>
      <c r="J341" s="36">
        <f t="shared" si="141"/>
        <v>0</v>
      </c>
      <c r="K341" s="37">
        <f t="shared" si="142"/>
        <v>0</v>
      </c>
      <c r="L341" s="36">
        <f t="shared" si="143"/>
        <v>0</v>
      </c>
      <c r="M341" s="25">
        <f t="shared" si="144"/>
        <v>0</v>
      </c>
    </row>
    <row r="342" spans="1:13" ht="12.75" hidden="1">
      <c r="A342" s="30" t="s">
        <v>588</v>
      </c>
      <c r="B342" s="32" t="s">
        <v>589</v>
      </c>
      <c r="C342" s="42">
        <f>SUM(C343)</f>
        <v>0</v>
      </c>
      <c r="D342" s="58">
        <f>SUM(GASMES!W342)</f>
        <v>0</v>
      </c>
      <c r="E342" s="57">
        <f t="shared" si="145"/>
        <v>0</v>
      </c>
      <c r="F342" s="36">
        <f t="shared" si="146"/>
        <v>0</v>
      </c>
      <c r="G342" s="58">
        <f>SUM(GASMES!X342)</f>
        <v>0</v>
      </c>
      <c r="H342" s="36">
        <f t="shared" si="140"/>
        <v>0</v>
      </c>
      <c r="I342" s="55">
        <f>SUM(I343)</f>
        <v>0</v>
      </c>
      <c r="J342" s="36">
        <f t="shared" si="141"/>
        <v>0</v>
      </c>
      <c r="K342" s="37">
        <f t="shared" si="142"/>
        <v>0</v>
      </c>
      <c r="L342" s="36">
        <f t="shared" si="143"/>
        <v>0</v>
      </c>
      <c r="M342" s="25">
        <f t="shared" si="144"/>
        <v>0</v>
      </c>
    </row>
    <row r="343" spans="1:13" ht="12.75" hidden="1">
      <c r="A343" s="30" t="s">
        <v>590</v>
      </c>
      <c r="B343" s="32" t="s">
        <v>591</v>
      </c>
      <c r="C343" s="42"/>
      <c r="D343" s="58">
        <f>SUM(GASMES!W343)</f>
        <v>0</v>
      </c>
      <c r="E343" s="57">
        <f t="shared" si="145"/>
        <v>0</v>
      </c>
      <c r="F343" s="36">
        <f t="shared" si="146"/>
        <v>0</v>
      </c>
      <c r="G343" s="58">
        <f>SUM(GASMES!X343)</f>
        <v>0</v>
      </c>
      <c r="H343" s="36">
        <f t="shared" si="140"/>
        <v>0</v>
      </c>
      <c r="I343" s="55"/>
      <c r="J343" s="36">
        <f t="shared" si="141"/>
        <v>0</v>
      </c>
      <c r="K343" s="37">
        <f t="shared" si="142"/>
        <v>0</v>
      </c>
      <c r="L343" s="36">
        <f t="shared" si="143"/>
        <v>0</v>
      </c>
      <c r="M343" s="25">
        <f t="shared" si="144"/>
        <v>0</v>
      </c>
    </row>
    <row r="344" spans="1:13" ht="12.75" hidden="1">
      <c r="A344" s="30" t="s">
        <v>592</v>
      </c>
      <c r="B344" s="32" t="s">
        <v>593</v>
      </c>
      <c r="C344" s="42"/>
      <c r="D344" s="58">
        <f>SUM(GASMES!W344)</f>
        <v>0</v>
      </c>
      <c r="E344" s="57">
        <f t="shared" si="145"/>
        <v>0</v>
      </c>
      <c r="F344" s="36">
        <f t="shared" si="146"/>
        <v>0</v>
      </c>
      <c r="G344" s="58">
        <f>SUM(GASMES!X344)</f>
        <v>0</v>
      </c>
      <c r="H344" s="36">
        <f t="shared" si="140"/>
        <v>0</v>
      </c>
      <c r="I344" s="55"/>
      <c r="J344" s="36">
        <f t="shared" si="141"/>
        <v>0</v>
      </c>
      <c r="K344" s="37">
        <f t="shared" si="142"/>
        <v>0</v>
      </c>
      <c r="L344" s="36">
        <f t="shared" si="143"/>
        <v>0</v>
      </c>
      <c r="M344" s="25">
        <f t="shared" si="144"/>
        <v>0</v>
      </c>
    </row>
    <row r="345" spans="1:13" ht="12.75" hidden="1">
      <c r="A345" s="30" t="s">
        <v>594</v>
      </c>
      <c r="B345" s="32" t="s">
        <v>413</v>
      </c>
      <c r="C345" s="42"/>
      <c r="D345" s="58">
        <f>SUM(GASMES!W345)</f>
        <v>0</v>
      </c>
      <c r="E345" s="57">
        <f t="shared" si="145"/>
        <v>0</v>
      </c>
      <c r="F345" s="36">
        <f t="shared" si="146"/>
        <v>0</v>
      </c>
      <c r="G345" s="58">
        <f>SUM(GASMES!X345)</f>
        <v>0</v>
      </c>
      <c r="H345" s="36">
        <f t="shared" si="140"/>
        <v>0</v>
      </c>
      <c r="I345" s="55"/>
      <c r="J345" s="36">
        <f t="shared" si="141"/>
        <v>0</v>
      </c>
      <c r="K345" s="37">
        <f t="shared" si="142"/>
        <v>0</v>
      </c>
      <c r="L345" s="36">
        <f t="shared" si="143"/>
        <v>0</v>
      </c>
      <c r="M345" s="25">
        <f t="shared" si="144"/>
        <v>0</v>
      </c>
    </row>
    <row r="346" spans="1:13" ht="12.75" hidden="1">
      <c r="A346" s="30" t="s">
        <v>595</v>
      </c>
      <c r="B346" s="32" t="s">
        <v>419</v>
      </c>
      <c r="C346" s="42"/>
      <c r="D346" s="58">
        <f>SUM(GASMES!W346)</f>
        <v>0</v>
      </c>
      <c r="E346" s="57">
        <f t="shared" si="145"/>
        <v>0</v>
      </c>
      <c r="F346" s="36">
        <f t="shared" si="146"/>
        <v>0</v>
      </c>
      <c r="G346" s="58">
        <f>SUM(GASMES!X346)</f>
        <v>0</v>
      </c>
      <c r="H346" s="36">
        <f t="shared" si="140"/>
        <v>0</v>
      </c>
      <c r="I346" s="55"/>
      <c r="J346" s="36">
        <f t="shared" si="141"/>
        <v>0</v>
      </c>
      <c r="K346" s="37">
        <f t="shared" si="142"/>
        <v>0</v>
      </c>
      <c r="L346" s="36">
        <f t="shared" si="143"/>
        <v>0</v>
      </c>
      <c r="M346" s="25">
        <f t="shared" si="144"/>
        <v>0</v>
      </c>
    </row>
    <row r="347" spans="1:13" ht="12.75" hidden="1">
      <c r="A347" s="30" t="s">
        <v>596</v>
      </c>
      <c r="B347" s="32" t="s">
        <v>597</v>
      </c>
      <c r="C347" s="42"/>
      <c r="D347" s="58">
        <f>SUM(GASMES!W347)</f>
        <v>0</v>
      </c>
      <c r="E347" s="57">
        <f t="shared" si="145"/>
        <v>0</v>
      </c>
      <c r="F347" s="36">
        <f t="shared" si="146"/>
        <v>0</v>
      </c>
      <c r="G347" s="58">
        <f>SUM(GASMES!X347)</f>
        <v>0</v>
      </c>
      <c r="H347" s="36">
        <f t="shared" si="140"/>
        <v>0</v>
      </c>
      <c r="I347" s="55"/>
      <c r="J347" s="36">
        <f t="shared" si="141"/>
        <v>0</v>
      </c>
      <c r="K347" s="37">
        <f t="shared" si="142"/>
        <v>0</v>
      </c>
      <c r="L347" s="36">
        <f t="shared" si="143"/>
        <v>0</v>
      </c>
      <c r="M347" s="25">
        <f t="shared" si="144"/>
        <v>0</v>
      </c>
    </row>
    <row r="348" spans="1:13" ht="12.75" hidden="1">
      <c r="A348" s="30" t="s">
        <v>598</v>
      </c>
      <c r="B348" s="32" t="s">
        <v>409</v>
      </c>
      <c r="C348" s="42"/>
      <c r="D348" s="58">
        <f>SUM(GASMES!W348)</f>
        <v>0</v>
      </c>
      <c r="E348" s="57">
        <f t="shared" si="145"/>
        <v>0</v>
      </c>
      <c r="F348" s="36">
        <f t="shared" si="146"/>
        <v>0</v>
      </c>
      <c r="G348" s="58">
        <f>SUM(GASMES!X348)</f>
        <v>0</v>
      </c>
      <c r="H348" s="36">
        <f t="shared" si="140"/>
        <v>0</v>
      </c>
      <c r="I348" s="55"/>
      <c r="J348" s="36">
        <f t="shared" si="141"/>
        <v>0</v>
      </c>
      <c r="K348" s="37">
        <f t="shared" si="142"/>
        <v>0</v>
      </c>
      <c r="L348" s="36">
        <f t="shared" si="143"/>
        <v>0</v>
      </c>
      <c r="M348" s="25">
        <f t="shared" si="144"/>
        <v>0</v>
      </c>
    </row>
    <row r="349" spans="1:13" ht="12.75" hidden="1">
      <c r="A349" s="30" t="s">
        <v>599</v>
      </c>
      <c r="B349" s="32" t="s">
        <v>421</v>
      </c>
      <c r="C349" s="42"/>
      <c r="D349" s="58">
        <f>SUM(GASMES!W349)</f>
        <v>0</v>
      </c>
      <c r="E349" s="57">
        <f t="shared" si="145"/>
        <v>0</v>
      </c>
      <c r="F349" s="36">
        <f t="shared" si="146"/>
        <v>0</v>
      </c>
      <c r="G349" s="58">
        <f>SUM(GASMES!X349)</f>
        <v>0</v>
      </c>
      <c r="H349" s="36">
        <f t="shared" si="140"/>
        <v>0</v>
      </c>
      <c r="I349" s="55"/>
      <c r="J349" s="36">
        <f t="shared" si="141"/>
        <v>0</v>
      </c>
      <c r="K349" s="37">
        <f t="shared" si="142"/>
        <v>0</v>
      </c>
      <c r="L349" s="36">
        <f t="shared" si="143"/>
        <v>0</v>
      </c>
      <c r="M349" s="25">
        <f t="shared" si="144"/>
        <v>0</v>
      </c>
    </row>
    <row r="350" spans="1:13" ht="12.75" hidden="1">
      <c r="A350" s="30" t="s">
        <v>600</v>
      </c>
      <c r="B350" s="32" t="s">
        <v>429</v>
      </c>
      <c r="C350" s="42"/>
      <c r="D350" s="58">
        <f>SUM(GASMES!W350)</f>
        <v>0</v>
      </c>
      <c r="E350" s="57">
        <f t="shared" si="145"/>
        <v>0</v>
      </c>
      <c r="F350" s="36">
        <f t="shared" si="146"/>
        <v>0</v>
      </c>
      <c r="G350" s="58">
        <f>SUM(GASMES!X350)</f>
        <v>0</v>
      </c>
      <c r="H350" s="36">
        <f t="shared" si="140"/>
        <v>0</v>
      </c>
      <c r="I350" s="55"/>
      <c r="J350" s="36">
        <f t="shared" si="141"/>
        <v>0</v>
      </c>
      <c r="K350" s="37">
        <f t="shared" si="142"/>
        <v>0</v>
      </c>
      <c r="L350" s="36">
        <f t="shared" si="143"/>
        <v>0</v>
      </c>
      <c r="M350" s="25">
        <f t="shared" si="144"/>
        <v>0</v>
      </c>
    </row>
    <row r="351" spans="1:13" ht="12.75" hidden="1">
      <c r="A351" s="30" t="s">
        <v>601</v>
      </c>
      <c r="B351" s="32" t="s">
        <v>433</v>
      </c>
      <c r="C351" s="42"/>
      <c r="D351" s="58">
        <f>SUM(GASMES!W351)</f>
        <v>0</v>
      </c>
      <c r="E351" s="57">
        <f t="shared" si="145"/>
        <v>0</v>
      </c>
      <c r="F351" s="36">
        <f t="shared" si="146"/>
        <v>0</v>
      </c>
      <c r="G351" s="58">
        <f>SUM(GASMES!X351)</f>
        <v>0</v>
      </c>
      <c r="H351" s="36">
        <f aca="true" t="shared" si="147" ref="H351:H366">IF(OR(G351=0,E351=0),0,G351/E351)*100</f>
        <v>0</v>
      </c>
      <c r="I351" s="55"/>
      <c r="J351" s="36">
        <f aca="true" t="shared" si="148" ref="J351:J366">IF(OR(I351=0,E351=0),0,I351/E351)*100</f>
        <v>0</v>
      </c>
      <c r="K351" s="37">
        <f aca="true" t="shared" si="149" ref="K351:K366">SUM(G351+I351)</f>
        <v>0</v>
      </c>
      <c r="L351" s="36">
        <f aca="true" t="shared" si="150" ref="L351:L366">IF(OR(K351=0,E351=0),0,K351/E351)*100</f>
        <v>0</v>
      </c>
      <c r="M351" s="25">
        <f aca="true" t="shared" si="151" ref="M351:M366">SUM(E351-K351)</f>
        <v>0</v>
      </c>
    </row>
    <row r="352" spans="1:13" ht="12.75" hidden="1">
      <c r="A352" s="30" t="s">
        <v>602</v>
      </c>
      <c r="B352" s="32" t="s">
        <v>436</v>
      </c>
      <c r="C352" s="42"/>
      <c r="D352" s="58">
        <f>SUM(GASMES!W352)</f>
        <v>0</v>
      </c>
      <c r="E352" s="57">
        <f t="shared" si="145"/>
        <v>0</v>
      </c>
      <c r="F352" s="36">
        <f t="shared" si="146"/>
        <v>0</v>
      </c>
      <c r="G352" s="58">
        <f>SUM(GASMES!X352)</f>
        <v>0</v>
      </c>
      <c r="H352" s="36">
        <f t="shared" si="147"/>
        <v>0</v>
      </c>
      <c r="I352" s="55"/>
      <c r="J352" s="36">
        <f t="shared" si="148"/>
        <v>0</v>
      </c>
      <c r="K352" s="37">
        <f t="shared" si="149"/>
        <v>0</v>
      </c>
      <c r="L352" s="36">
        <f t="shared" si="150"/>
        <v>0</v>
      </c>
      <c r="M352" s="25">
        <f t="shared" si="151"/>
        <v>0</v>
      </c>
    </row>
    <row r="353" spans="1:13" ht="12.75" hidden="1">
      <c r="A353" s="30" t="s">
        <v>603</v>
      </c>
      <c r="B353" s="32" t="s">
        <v>399</v>
      </c>
      <c r="C353" s="42"/>
      <c r="D353" s="58">
        <f>SUM(GASMES!W353)</f>
        <v>0</v>
      </c>
      <c r="E353" s="57">
        <f t="shared" si="145"/>
        <v>0</v>
      </c>
      <c r="F353" s="36">
        <f t="shared" si="146"/>
        <v>0</v>
      </c>
      <c r="G353" s="58">
        <f>SUM(GASMES!X353)</f>
        <v>0</v>
      </c>
      <c r="H353" s="36">
        <f t="shared" si="147"/>
        <v>0</v>
      </c>
      <c r="I353" s="55"/>
      <c r="J353" s="36">
        <f t="shared" si="148"/>
        <v>0</v>
      </c>
      <c r="K353" s="37">
        <f t="shared" si="149"/>
        <v>0</v>
      </c>
      <c r="L353" s="36">
        <f t="shared" si="150"/>
        <v>0</v>
      </c>
      <c r="M353" s="25">
        <f t="shared" si="151"/>
        <v>0</v>
      </c>
    </row>
    <row r="354" spans="1:13" ht="12.75" hidden="1">
      <c r="A354" s="30" t="s">
        <v>604</v>
      </c>
      <c r="B354" s="32" t="s">
        <v>415</v>
      </c>
      <c r="C354" s="42"/>
      <c r="D354" s="58">
        <f>SUM(GASMES!W354)</f>
        <v>0</v>
      </c>
      <c r="E354" s="57">
        <f aca="true" t="shared" si="152" ref="E354:E369">SUM(C354+D354)</f>
        <v>0</v>
      </c>
      <c r="F354" s="36">
        <f aca="true" t="shared" si="153" ref="F354:F369">IF(OR(E354=0,E$391=0),0,E354/E$391)*100</f>
        <v>0</v>
      </c>
      <c r="G354" s="58">
        <f>SUM(GASMES!X354)</f>
        <v>0</v>
      </c>
      <c r="H354" s="36">
        <f t="shared" si="147"/>
        <v>0</v>
      </c>
      <c r="I354" s="55"/>
      <c r="J354" s="36">
        <f t="shared" si="148"/>
        <v>0</v>
      </c>
      <c r="K354" s="37">
        <f t="shared" si="149"/>
        <v>0</v>
      </c>
      <c r="L354" s="36">
        <f t="shared" si="150"/>
        <v>0</v>
      </c>
      <c r="M354" s="25">
        <f t="shared" si="151"/>
        <v>0</v>
      </c>
    </row>
    <row r="355" spans="1:13" ht="12.75" hidden="1">
      <c r="A355" s="30" t="s">
        <v>605</v>
      </c>
      <c r="B355" s="32" t="s">
        <v>606</v>
      </c>
      <c r="C355" s="42"/>
      <c r="D355" s="58">
        <f>SUM(GASMES!W355)</f>
        <v>0</v>
      </c>
      <c r="E355" s="57">
        <f t="shared" si="152"/>
        <v>0</v>
      </c>
      <c r="F355" s="36">
        <f t="shared" si="153"/>
        <v>0</v>
      </c>
      <c r="G355" s="58">
        <f>SUM(GASMES!X355)</f>
        <v>0</v>
      </c>
      <c r="H355" s="36">
        <f t="shared" si="147"/>
        <v>0</v>
      </c>
      <c r="I355" s="55"/>
      <c r="J355" s="36">
        <f t="shared" si="148"/>
        <v>0</v>
      </c>
      <c r="K355" s="37">
        <f t="shared" si="149"/>
        <v>0</v>
      </c>
      <c r="L355" s="36">
        <f t="shared" si="150"/>
        <v>0</v>
      </c>
      <c r="M355" s="25">
        <f t="shared" si="151"/>
        <v>0</v>
      </c>
    </row>
    <row r="356" spans="1:13" ht="12.75" hidden="1">
      <c r="A356" s="30" t="s">
        <v>607</v>
      </c>
      <c r="B356" s="32" t="s">
        <v>427</v>
      </c>
      <c r="C356" s="42"/>
      <c r="D356" s="58">
        <f>SUM(GASMES!W356)</f>
        <v>0</v>
      </c>
      <c r="E356" s="57">
        <f t="shared" si="152"/>
        <v>0</v>
      </c>
      <c r="F356" s="36">
        <f t="shared" si="153"/>
        <v>0</v>
      </c>
      <c r="G356" s="58">
        <f>SUM(GASMES!X356)</f>
        <v>0</v>
      </c>
      <c r="H356" s="36">
        <f t="shared" si="147"/>
        <v>0</v>
      </c>
      <c r="I356" s="55"/>
      <c r="J356" s="36">
        <f t="shared" si="148"/>
        <v>0</v>
      </c>
      <c r="K356" s="37">
        <f t="shared" si="149"/>
        <v>0</v>
      </c>
      <c r="L356" s="36">
        <f t="shared" si="150"/>
        <v>0</v>
      </c>
      <c r="M356" s="25">
        <f t="shared" si="151"/>
        <v>0</v>
      </c>
    </row>
    <row r="357" spans="1:13" ht="12.75" hidden="1">
      <c r="A357" s="30" t="s">
        <v>608</v>
      </c>
      <c r="B357" s="32" t="s">
        <v>460</v>
      </c>
      <c r="C357" s="42"/>
      <c r="D357" s="58">
        <f>SUM(GASMES!W357)</f>
        <v>0</v>
      </c>
      <c r="E357" s="57">
        <f t="shared" si="152"/>
        <v>0</v>
      </c>
      <c r="F357" s="36">
        <f t="shared" si="153"/>
        <v>0</v>
      </c>
      <c r="G357" s="58">
        <f>SUM(GASMES!X357)</f>
        <v>0</v>
      </c>
      <c r="H357" s="36">
        <f t="shared" si="147"/>
        <v>0</v>
      </c>
      <c r="I357" s="55"/>
      <c r="J357" s="36">
        <f t="shared" si="148"/>
        <v>0</v>
      </c>
      <c r="K357" s="37">
        <f t="shared" si="149"/>
        <v>0</v>
      </c>
      <c r="L357" s="36">
        <f t="shared" si="150"/>
        <v>0</v>
      </c>
      <c r="M357" s="25">
        <f t="shared" si="151"/>
        <v>0</v>
      </c>
    </row>
    <row r="358" spans="1:13" ht="12.75" hidden="1">
      <c r="A358" s="30" t="s">
        <v>609</v>
      </c>
      <c r="B358" s="32" t="s">
        <v>610</v>
      </c>
      <c r="C358" s="42"/>
      <c r="D358" s="58">
        <f>SUM(GASMES!W358)</f>
        <v>0</v>
      </c>
      <c r="E358" s="57">
        <f t="shared" si="152"/>
        <v>0</v>
      </c>
      <c r="F358" s="36">
        <f t="shared" si="153"/>
        <v>0</v>
      </c>
      <c r="G358" s="58">
        <f>SUM(GASMES!X358)</f>
        <v>0</v>
      </c>
      <c r="H358" s="36">
        <f t="shared" si="147"/>
        <v>0</v>
      </c>
      <c r="I358" s="55"/>
      <c r="J358" s="36">
        <f t="shared" si="148"/>
        <v>0</v>
      </c>
      <c r="K358" s="37">
        <f t="shared" si="149"/>
        <v>0</v>
      </c>
      <c r="L358" s="36">
        <f t="shared" si="150"/>
        <v>0</v>
      </c>
      <c r="M358" s="25">
        <f t="shared" si="151"/>
        <v>0</v>
      </c>
    </row>
    <row r="359" spans="1:13" ht="12.75" hidden="1">
      <c r="A359" s="30" t="s">
        <v>611</v>
      </c>
      <c r="B359" s="32" t="s">
        <v>612</v>
      </c>
      <c r="C359" s="42"/>
      <c r="D359" s="58">
        <f>SUM(GASMES!W359)</f>
        <v>0</v>
      </c>
      <c r="E359" s="57">
        <f t="shared" si="152"/>
        <v>0</v>
      </c>
      <c r="F359" s="36">
        <f t="shared" si="153"/>
        <v>0</v>
      </c>
      <c r="G359" s="58">
        <f>SUM(GASMES!X359)</f>
        <v>0</v>
      </c>
      <c r="H359" s="36">
        <f t="shared" si="147"/>
        <v>0</v>
      </c>
      <c r="I359" s="55"/>
      <c r="J359" s="36">
        <f t="shared" si="148"/>
        <v>0</v>
      </c>
      <c r="K359" s="37">
        <f t="shared" si="149"/>
        <v>0</v>
      </c>
      <c r="L359" s="36">
        <f t="shared" si="150"/>
        <v>0</v>
      </c>
      <c r="M359" s="25">
        <f t="shared" si="151"/>
        <v>0</v>
      </c>
    </row>
    <row r="360" spans="1:13" ht="12.75" hidden="1">
      <c r="A360" s="30" t="s">
        <v>613</v>
      </c>
      <c r="B360" s="32" t="s">
        <v>614</v>
      </c>
      <c r="C360" s="42"/>
      <c r="D360" s="58">
        <f>SUM(GASMES!W360)</f>
        <v>0</v>
      </c>
      <c r="E360" s="57">
        <f t="shared" si="152"/>
        <v>0</v>
      </c>
      <c r="F360" s="36">
        <f t="shared" si="153"/>
        <v>0</v>
      </c>
      <c r="G360" s="58">
        <f>SUM(GASMES!X360)</f>
        <v>0</v>
      </c>
      <c r="H360" s="36">
        <f t="shared" si="147"/>
        <v>0</v>
      </c>
      <c r="I360" s="55"/>
      <c r="J360" s="36">
        <f t="shared" si="148"/>
        <v>0</v>
      </c>
      <c r="K360" s="37">
        <f t="shared" si="149"/>
        <v>0</v>
      </c>
      <c r="L360" s="36">
        <f t="shared" si="150"/>
        <v>0</v>
      </c>
      <c r="M360" s="25">
        <f t="shared" si="151"/>
        <v>0</v>
      </c>
    </row>
    <row r="361" spans="1:13" ht="12.75" hidden="1">
      <c r="A361" s="30" t="s">
        <v>615</v>
      </c>
      <c r="B361" s="32" t="s">
        <v>616</v>
      </c>
      <c r="C361" s="42"/>
      <c r="D361" s="58">
        <f>SUM(GASMES!W361)</f>
        <v>0</v>
      </c>
      <c r="E361" s="57">
        <f t="shared" si="152"/>
        <v>0</v>
      </c>
      <c r="F361" s="36">
        <f t="shared" si="153"/>
        <v>0</v>
      </c>
      <c r="G361" s="58">
        <f>SUM(GASMES!X361)</f>
        <v>0</v>
      </c>
      <c r="H361" s="36">
        <f t="shared" si="147"/>
        <v>0</v>
      </c>
      <c r="I361" s="55"/>
      <c r="J361" s="36">
        <f t="shared" si="148"/>
        <v>0</v>
      </c>
      <c r="K361" s="37">
        <f t="shared" si="149"/>
        <v>0</v>
      </c>
      <c r="L361" s="36">
        <f t="shared" si="150"/>
        <v>0</v>
      </c>
      <c r="M361" s="25">
        <f t="shared" si="151"/>
        <v>0</v>
      </c>
    </row>
    <row r="362" spans="1:13" ht="12.75" hidden="1">
      <c r="A362" s="30" t="s">
        <v>617</v>
      </c>
      <c r="B362" s="32" t="s">
        <v>618</v>
      </c>
      <c r="C362" s="42"/>
      <c r="D362" s="58">
        <f>SUM(GASMES!W362)</f>
        <v>0</v>
      </c>
      <c r="E362" s="57">
        <f t="shared" si="152"/>
        <v>0</v>
      </c>
      <c r="F362" s="36">
        <f t="shared" si="153"/>
        <v>0</v>
      </c>
      <c r="G362" s="58">
        <f>SUM(GASMES!X362)</f>
        <v>0</v>
      </c>
      <c r="H362" s="36">
        <f t="shared" si="147"/>
        <v>0</v>
      </c>
      <c r="I362" s="55"/>
      <c r="J362" s="36">
        <f t="shared" si="148"/>
        <v>0</v>
      </c>
      <c r="K362" s="37">
        <f t="shared" si="149"/>
        <v>0</v>
      </c>
      <c r="L362" s="36">
        <f t="shared" si="150"/>
        <v>0</v>
      </c>
      <c r="M362" s="25">
        <f t="shared" si="151"/>
        <v>0</v>
      </c>
    </row>
    <row r="363" spans="1:13" ht="12.75" hidden="1">
      <c r="A363" s="30" t="s">
        <v>619</v>
      </c>
      <c r="B363" s="32" t="s">
        <v>620</v>
      </c>
      <c r="C363" s="42"/>
      <c r="D363" s="58">
        <f>SUM(GASMES!W363)</f>
        <v>0</v>
      </c>
      <c r="E363" s="57">
        <f t="shared" si="152"/>
        <v>0</v>
      </c>
      <c r="F363" s="36">
        <f t="shared" si="153"/>
        <v>0</v>
      </c>
      <c r="G363" s="58">
        <f>SUM(GASMES!X363)</f>
        <v>0</v>
      </c>
      <c r="H363" s="36">
        <f t="shared" si="147"/>
        <v>0</v>
      </c>
      <c r="I363" s="55"/>
      <c r="J363" s="36">
        <f t="shared" si="148"/>
        <v>0</v>
      </c>
      <c r="K363" s="37">
        <f t="shared" si="149"/>
        <v>0</v>
      </c>
      <c r="L363" s="36">
        <f t="shared" si="150"/>
        <v>0</v>
      </c>
      <c r="M363" s="25">
        <f t="shared" si="151"/>
        <v>0</v>
      </c>
    </row>
    <row r="364" spans="1:13" ht="12.75" hidden="1">
      <c r="A364" s="30" t="s">
        <v>621</v>
      </c>
      <c r="B364" s="32" t="s">
        <v>622</v>
      </c>
      <c r="C364" s="42"/>
      <c r="D364" s="58">
        <f>SUM(GASMES!W364)</f>
        <v>0</v>
      </c>
      <c r="E364" s="57">
        <f t="shared" si="152"/>
        <v>0</v>
      </c>
      <c r="F364" s="36">
        <f t="shared" si="153"/>
        <v>0</v>
      </c>
      <c r="G364" s="58">
        <f>SUM(GASMES!X364)</f>
        <v>0</v>
      </c>
      <c r="H364" s="36">
        <f t="shared" si="147"/>
        <v>0</v>
      </c>
      <c r="I364" s="55"/>
      <c r="J364" s="36">
        <f t="shared" si="148"/>
        <v>0</v>
      </c>
      <c r="K364" s="37">
        <f t="shared" si="149"/>
        <v>0</v>
      </c>
      <c r="L364" s="36">
        <f t="shared" si="150"/>
        <v>0</v>
      </c>
      <c r="M364" s="25">
        <f t="shared" si="151"/>
        <v>0</v>
      </c>
    </row>
    <row r="365" spans="1:13" ht="12.75" hidden="1">
      <c r="A365" s="30" t="s">
        <v>623</v>
      </c>
      <c r="B365" s="32" t="s">
        <v>624</v>
      </c>
      <c r="C365" s="42"/>
      <c r="D365" s="58">
        <f>SUM(GASMES!W365)</f>
        <v>0</v>
      </c>
      <c r="E365" s="57">
        <f t="shared" si="152"/>
        <v>0</v>
      </c>
      <c r="F365" s="36">
        <f t="shared" si="153"/>
        <v>0</v>
      </c>
      <c r="G365" s="58">
        <f>SUM(GASMES!X365)</f>
        <v>0</v>
      </c>
      <c r="H365" s="36">
        <f t="shared" si="147"/>
        <v>0</v>
      </c>
      <c r="I365" s="55"/>
      <c r="J365" s="36">
        <f t="shared" si="148"/>
        <v>0</v>
      </c>
      <c r="K365" s="37">
        <f t="shared" si="149"/>
        <v>0</v>
      </c>
      <c r="L365" s="36">
        <f t="shared" si="150"/>
        <v>0</v>
      </c>
      <c r="M365" s="25">
        <f t="shared" si="151"/>
        <v>0</v>
      </c>
    </row>
    <row r="366" spans="1:13" ht="12.75" hidden="1">
      <c r="A366" s="30" t="s">
        <v>625</v>
      </c>
      <c r="B366" s="32" t="s">
        <v>626</v>
      </c>
      <c r="C366" s="42"/>
      <c r="D366" s="58">
        <f>SUM(GASMES!W366)</f>
        <v>0</v>
      </c>
      <c r="E366" s="57">
        <f t="shared" si="152"/>
        <v>0</v>
      </c>
      <c r="F366" s="36">
        <f t="shared" si="153"/>
        <v>0</v>
      </c>
      <c r="G366" s="58">
        <f>SUM(GASMES!X366)</f>
        <v>0</v>
      </c>
      <c r="H366" s="36">
        <f t="shared" si="147"/>
        <v>0</v>
      </c>
      <c r="I366" s="55"/>
      <c r="J366" s="36">
        <f t="shared" si="148"/>
        <v>0</v>
      </c>
      <c r="K366" s="37">
        <f t="shared" si="149"/>
        <v>0</v>
      </c>
      <c r="L366" s="36">
        <f t="shared" si="150"/>
        <v>0</v>
      </c>
      <c r="M366" s="25">
        <f t="shared" si="151"/>
        <v>0</v>
      </c>
    </row>
    <row r="367" spans="1:13" ht="12.75" hidden="1">
      <c r="A367" s="30" t="s">
        <v>627</v>
      </c>
      <c r="B367" s="32" t="s">
        <v>458</v>
      </c>
      <c r="C367" s="42"/>
      <c r="D367" s="58">
        <f>SUM(GASMES!W367)</f>
        <v>0</v>
      </c>
      <c r="E367" s="57">
        <f t="shared" si="152"/>
        <v>0</v>
      </c>
      <c r="F367" s="36">
        <f t="shared" si="153"/>
        <v>0</v>
      </c>
      <c r="G367" s="58">
        <f>SUM(GASMES!X367)</f>
        <v>0</v>
      </c>
      <c r="H367" s="36">
        <f aca="true" t="shared" si="154" ref="H367:H382">IF(OR(G367=0,E367=0),0,G367/E367)*100</f>
        <v>0</v>
      </c>
      <c r="I367" s="55"/>
      <c r="J367" s="36">
        <f aca="true" t="shared" si="155" ref="J367:J382">IF(OR(I367=0,E367=0),0,I367/E367)*100</f>
        <v>0</v>
      </c>
      <c r="K367" s="37">
        <f aca="true" t="shared" si="156" ref="K367:K382">SUM(G367+I367)</f>
        <v>0</v>
      </c>
      <c r="L367" s="36">
        <f aca="true" t="shared" si="157" ref="L367:L382">IF(OR(K367=0,E367=0),0,K367/E367)*100</f>
        <v>0</v>
      </c>
      <c r="M367" s="25">
        <f aca="true" t="shared" si="158" ref="M367:M382">SUM(E367-K367)</f>
        <v>0</v>
      </c>
    </row>
    <row r="368" spans="1:13" ht="12.75" hidden="1">
      <c r="A368" s="30" t="s">
        <v>628</v>
      </c>
      <c r="B368" s="32" t="s">
        <v>629</v>
      </c>
      <c r="C368" s="42"/>
      <c r="D368" s="58">
        <f>SUM(GASMES!W368)</f>
        <v>0</v>
      </c>
      <c r="E368" s="57">
        <f t="shared" si="152"/>
        <v>0</v>
      </c>
      <c r="F368" s="36">
        <f t="shared" si="153"/>
        <v>0</v>
      </c>
      <c r="G368" s="58">
        <f>SUM(GASMES!X368)</f>
        <v>0</v>
      </c>
      <c r="H368" s="36">
        <f t="shared" si="154"/>
        <v>0</v>
      </c>
      <c r="I368" s="55"/>
      <c r="J368" s="36">
        <f t="shared" si="155"/>
        <v>0</v>
      </c>
      <c r="K368" s="37">
        <f t="shared" si="156"/>
        <v>0</v>
      </c>
      <c r="L368" s="36">
        <f t="shared" si="157"/>
        <v>0</v>
      </c>
      <c r="M368" s="25">
        <f t="shared" si="158"/>
        <v>0</v>
      </c>
    </row>
    <row r="369" spans="1:13" ht="12.75" hidden="1">
      <c r="A369" s="30" t="s">
        <v>630</v>
      </c>
      <c r="B369" s="32" t="s">
        <v>631</v>
      </c>
      <c r="C369" s="42"/>
      <c r="D369" s="58">
        <f>SUM(GASMES!W369)</f>
        <v>0</v>
      </c>
      <c r="E369" s="57">
        <f t="shared" si="152"/>
        <v>0</v>
      </c>
      <c r="F369" s="36">
        <f t="shared" si="153"/>
        <v>0</v>
      </c>
      <c r="G369" s="58">
        <f>SUM(GASMES!X369)</f>
        <v>0</v>
      </c>
      <c r="H369" s="36">
        <f t="shared" si="154"/>
        <v>0</v>
      </c>
      <c r="I369" s="55"/>
      <c r="J369" s="36">
        <f t="shared" si="155"/>
        <v>0</v>
      </c>
      <c r="K369" s="37">
        <f t="shared" si="156"/>
        <v>0</v>
      </c>
      <c r="L369" s="36">
        <f t="shared" si="157"/>
        <v>0</v>
      </c>
      <c r="M369" s="25">
        <f t="shared" si="158"/>
        <v>0</v>
      </c>
    </row>
    <row r="370" spans="1:13" ht="12.75" hidden="1">
      <c r="A370" s="30" t="s">
        <v>632</v>
      </c>
      <c r="B370" s="32" t="s">
        <v>633</v>
      </c>
      <c r="C370" s="42"/>
      <c r="D370" s="58">
        <f>SUM(GASMES!W370)</f>
        <v>0</v>
      </c>
      <c r="E370" s="57">
        <f aca="true" t="shared" si="159" ref="E370:E385">SUM(C370+D370)</f>
        <v>0</v>
      </c>
      <c r="F370" s="36">
        <f aca="true" t="shared" si="160" ref="F370:F385">IF(OR(E370=0,E$391=0),0,E370/E$391)*100</f>
        <v>0</v>
      </c>
      <c r="G370" s="58">
        <f>SUM(GASMES!X370)</f>
        <v>0</v>
      </c>
      <c r="H370" s="36">
        <f t="shared" si="154"/>
        <v>0</v>
      </c>
      <c r="I370" s="55"/>
      <c r="J370" s="36">
        <f t="shared" si="155"/>
        <v>0</v>
      </c>
      <c r="K370" s="37">
        <f t="shared" si="156"/>
        <v>0</v>
      </c>
      <c r="L370" s="36">
        <f t="shared" si="157"/>
        <v>0</v>
      </c>
      <c r="M370" s="25">
        <f t="shared" si="158"/>
        <v>0</v>
      </c>
    </row>
    <row r="371" spans="1:13" ht="12.75" hidden="1">
      <c r="A371" s="30" t="s">
        <v>634</v>
      </c>
      <c r="B371" s="32" t="s">
        <v>635</v>
      </c>
      <c r="C371" s="42"/>
      <c r="D371" s="58">
        <f>SUM(GASMES!W371)</f>
        <v>0</v>
      </c>
      <c r="E371" s="57">
        <f t="shared" si="159"/>
        <v>0</v>
      </c>
      <c r="F371" s="36">
        <f t="shared" si="160"/>
        <v>0</v>
      </c>
      <c r="G371" s="58">
        <f>SUM(GASMES!X371)</f>
        <v>0</v>
      </c>
      <c r="H371" s="36">
        <f t="shared" si="154"/>
        <v>0</v>
      </c>
      <c r="I371" s="55"/>
      <c r="J371" s="36">
        <f t="shared" si="155"/>
        <v>0</v>
      </c>
      <c r="K371" s="37">
        <f t="shared" si="156"/>
        <v>0</v>
      </c>
      <c r="L371" s="36">
        <f t="shared" si="157"/>
        <v>0</v>
      </c>
      <c r="M371" s="25">
        <f t="shared" si="158"/>
        <v>0</v>
      </c>
    </row>
    <row r="372" spans="1:13" ht="12.75" hidden="1">
      <c r="A372" s="30" t="s">
        <v>636</v>
      </c>
      <c r="B372" s="32" t="s">
        <v>637</v>
      </c>
      <c r="C372" s="42"/>
      <c r="D372" s="58">
        <f>SUM(GASMES!W372)</f>
        <v>0</v>
      </c>
      <c r="E372" s="57">
        <f t="shared" si="159"/>
        <v>0</v>
      </c>
      <c r="F372" s="36">
        <f t="shared" si="160"/>
        <v>0</v>
      </c>
      <c r="G372" s="58">
        <f>SUM(GASMES!X372)</f>
        <v>0</v>
      </c>
      <c r="H372" s="36">
        <f t="shared" si="154"/>
        <v>0</v>
      </c>
      <c r="I372" s="55"/>
      <c r="J372" s="36">
        <f t="shared" si="155"/>
        <v>0</v>
      </c>
      <c r="K372" s="37">
        <f t="shared" si="156"/>
        <v>0</v>
      </c>
      <c r="L372" s="36">
        <f t="shared" si="157"/>
        <v>0</v>
      </c>
      <c r="M372" s="25">
        <f t="shared" si="158"/>
        <v>0</v>
      </c>
    </row>
    <row r="373" spans="1:13" ht="12.75" hidden="1">
      <c r="A373" s="30" t="s">
        <v>638</v>
      </c>
      <c r="B373" s="32" t="s">
        <v>639</v>
      </c>
      <c r="C373" s="42"/>
      <c r="D373" s="58">
        <f>SUM(GASMES!W373)</f>
        <v>0</v>
      </c>
      <c r="E373" s="57">
        <f t="shared" si="159"/>
        <v>0</v>
      </c>
      <c r="F373" s="36">
        <f t="shared" si="160"/>
        <v>0</v>
      </c>
      <c r="G373" s="58">
        <f>SUM(GASMES!X373)</f>
        <v>0</v>
      </c>
      <c r="H373" s="36">
        <f t="shared" si="154"/>
        <v>0</v>
      </c>
      <c r="I373" s="55"/>
      <c r="J373" s="36">
        <f t="shared" si="155"/>
        <v>0</v>
      </c>
      <c r="K373" s="37">
        <f t="shared" si="156"/>
        <v>0</v>
      </c>
      <c r="L373" s="36">
        <f t="shared" si="157"/>
        <v>0</v>
      </c>
      <c r="M373" s="25">
        <f t="shared" si="158"/>
        <v>0</v>
      </c>
    </row>
    <row r="374" spans="1:13" ht="12.75" hidden="1">
      <c r="A374" s="30" t="s">
        <v>640</v>
      </c>
      <c r="B374" s="32" t="s">
        <v>641</v>
      </c>
      <c r="C374" s="42"/>
      <c r="D374" s="58">
        <f>SUM(GASMES!W374)</f>
        <v>0</v>
      </c>
      <c r="E374" s="57">
        <f t="shared" si="159"/>
        <v>0</v>
      </c>
      <c r="F374" s="36">
        <f t="shared" si="160"/>
        <v>0</v>
      </c>
      <c r="G374" s="58">
        <f>SUM(GASMES!X374)</f>
        <v>0</v>
      </c>
      <c r="H374" s="36">
        <f t="shared" si="154"/>
        <v>0</v>
      </c>
      <c r="I374" s="55"/>
      <c r="J374" s="36">
        <f t="shared" si="155"/>
        <v>0</v>
      </c>
      <c r="K374" s="37">
        <f t="shared" si="156"/>
        <v>0</v>
      </c>
      <c r="L374" s="36">
        <f t="shared" si="157"/>
        <v>0</v>
      </c>
      <c r="M374" s="25">
        <f t="shared" si="158"/>
        <v>0</v>
      </c>
    </row>
    <row r="375" spans="1:13" ht="12.75" hidden="1">
      <c r="A375" s="30" t="s">
        <v>642</v>
      </c>
      <c r="B375" s="32" t="s">
        <v>643</v>
      </c>
      <c r="C375" s="42"/>
      <c r="D375" s="58">
        <f>SUM(GASMES!W375)</f>
        <v>0</v>
      </c>
      <c r="E375" s="57">
        <f t="shared" si="159"/>
        <v>0</v>
      </c>
      <c r="F375" s="36">
        <f t="shared" si="160"/>
        <v>0</v>
      </c>
      <c r="G375" s="58">
        <f>SUM(GASMES!X375)</f>
        <v>0</v>
      </c>
      <c r="H375" s="36">
        <f t="shared" si="154"/>
        <v>0</v>
      </c>
      <c r="I375" s="55"/>
      <c r="J375" s="36">
        <f t="shared" si="155"/>
        <v>0</v>
      </c>
      <c r="K375" s="37">
        <f t="shared" si="156"/>
        <v>0</v>
      </c>
      <c r="L375" s="36">
        <f t="shared" si="157"/>
        <v>0</v>
      </c>
      <c r="M375" s="25">
        <f t="shared" si="158"/>
        <v>0</v>
      </c>
    </row>
    <row r="376" spans="1:13" ht="12.75" hidden="1">
      <c r="A376" s="30" t="s">
        <v>644</v>
      </c>
      <c r="B376" s="32" t="s">
        <v>645</v>
      </c>
      <c r="C376" s="42"/>
      <c r="D376" s="58">
        <f>SUM(GASMES!W376)</f>
        <v>0</v>
      </c>
      <c r="E376" s="57">
        <f t="shared" si="159"/>
        <v>0</v>
      </c>
      <c r="F376" s="36">
        <f t="shared" si="160"/>
        <v>0</v>
      </c>
      <c r="G376" s="58">
        <f>SUM(GASMES!X376)</f>
        <v>0</v>
      </c>
      <c r="H376" s="36">
        <f t="shared" si="154"/>
        <v>0</v>
      </c>
      <c r="I376" s="55"/>
      <c r="J376" s="36">
        <f t="shared" si="155"/>
        <v>0</v>
      </c>
      <c r="K376" s="37">
        <f t="shared" si="156"/>
        <v>0</v>
      </c>
      <c r="L376" s="36">
        <f t="shared" si="157"/>
        <v>0</v>
      </c>
      <c r="M376" s="25">
        <f t="shared" si="158"/>
        <v>0</v>
      </c>
    </row>
    <row r="377" spans="1:13" ht="12.75" hidden="1">
      <c r="A377" s="30" t="s">
        <v>646</v>
      </c>
      <c r="B377" s="32" t="s">
        <v>647</v>
      </c>
      <c r="C377" s="42"/>
      <c r="D377" s="58">
        <f>SUM(GASMES!W377)</f>
        <v>0</v>
      </c>
      <c r="E377" s="57">
        <f t="shared" si="159"/>
        <v>0</v>
      </c>
      <c r="F377" s="36">
        <f t="shared" si="160"/>
        <v>0</v>
      </c>
      <c r="G377" s="58">
        <f>SUM(GASMES!X377)</f>
        <v>0</v>
      </c>
      <c r="H377" s="36">
        <f t="shared" si="154"/>
        <v>0</v>
      </c>
      <c r="I377" s="55"/>
      <c r="J377" s="36">
        <f t="shared" si="155"/>
        <v>0</v>
      </c>
      <c r="K377" s="37">
        <f t="shared" si="156"/>
        <v>0</v>
      </c>
      <c r="L377" s="36">
        <f t="shared" si="157"/>
        <v>0</v>
      </c>
      <c r="M377" s="25">
        <f t="shared" si="158"/>
        <v>0</v>
      </c>
    </row>
    <row r="378" spans="1:13" ht="12.75" hidden="1">
      <c r="A378" s="30" t="s">
        <v>648</v>
      </c>
      <c r="B378" s="32" t="s">
        <v>649</v>
      </c>
      <c r="C378" s="42"/>
      <c r="D378" s="58">
        <f>SUM(GASMES!W378)</f>
        <v>0</v>
      </c>
      <c r="E378" s="57">
        <f t="shared" si="159"/>
        <v>0</v>
      </c>
      <c r="F378" s="36">
        <f t="shared" si="160"/>
        <v>0</v>
      </c>
      <c r="G378" s="58">
        <f>SUM(GASMES!X378)</f>
        <v>0</v>
      </c>
      <c r="H378" s="36">
        <f t="shared" si="154"/>
        <v>0</v>
      </c>
      <c r="I378" s="55"/>
      <c r="J378" s="36">
        <f t="shared" si="155"/>
        <v>0</v>
      </c>
      <c r="K378" s="37">
        <f t="shared" si="156"/>
        <v>0</v>
      </c>
      <c r="L378" s="36">
        <f t="shared" si="157"/>
        <v>0</v>
      </c>
      <c r="M378" s="25">
        <f t="shared" si="158"/>
        <v>0</v>
      </c>
    </row>
    <row r="379" spans="1:13" ht="12.75" hidden="1">
      <c r="A379" s="30" t="s">
        <v>650</v>
      </c>
      <c r="B379" s="32" t="s">
        <v>651</v>
      </c>
      <c r="C379" s="42"/>
      <c r="D379" s="58">
        <f>SUM(GASMES!W379)</f>
        <v>0</v>
      </c>
      <c r="E379" s="57">
        <f t="shared" si="159"/>
        <v>0</v>
      </c>
      <c r="F379" s="36">
        <f t="shared" si="160"/>
        <v>0</v>
      </c>
      <c r="G379" s="58">
        <f>SUM(GASMES!X379)</f>
        <v>0</v>
      </c>
      <c r="H379" s="36">
        <f t="shared" si="154"/>
        <v>0</v>
      </c>
      <c r="I379" s="55"/>
      <c r="J379" s="36">
        <f t="shared" si="155"/>
        <v>0</v>
      </c>
      <c r="K379" s="37">
        <f t="shared" si="156"/>
        <v>0</v>
      </c>
      <c r="L379" s="36">
        <f t="shared" si="157"/>
        <v>0</v>
      </c>
      <c r="M379" s="25">
        <f t="shared" si="158"/>
        <v>0</v>
      </c>
    </row>
    <row r="380" spans="1:13" ht="12.75" hidden="1">
      <c r="A380" s="30" t="s">
        <v>652</v>
      </c>
      <c r="B380" s="32" t="s">
        <v>653</v>
      </c>
      <c r="C380" s="42"/>
      <c r="D380" s="58">
        <f>SUM(GASMES!W380)</f>
        <v>0</v>
      </c>
      <c r="E380" s="57">
        <f t="shared" si="159"/>
        <v>0</v>
      </c>
      <c r="F380" s="36">
        <f t="shared" si="160"/>
        <v>0</v>
      </c>
      <c r="G380" s="58">
        <f>SUM(GASMES!X380)</f>
        <v>0</v>
      </c>
      <c r="H380" s="36">
        <f t="shared" si="154"/>
        <v>0</v>
      </c>
      <c r="I380" s="55"/>
      <c r="J380" s="36">
        <f t="shared" si="155"/>
        <v>0</v>
      </c>
      <c r="K380" s="37">
        <f t="shared" si="156"/>
        <v>0</v>
      </c>
      <c r="L380" s="36">
        <f t="shared" si="157"/>
        <v>0</v>
      </c>
      <c r="M380" s="25">
        <f t="shared" si="158"/>
        <v>0</v>
      </c>
    </row>
    <row r="381" spans="1:13" ht="12.75" hidden="1">
      <c r="A381" s="30" t="s">
        <v>654</v>
      </c>
      <c r="B381" s="32" t="s">
        <v>655</v>
      </c>
      <c r="C381" s="42"/>
      <c r="D381" s="58">
        <f>SUM(GASMES!W381)</f>
        <v>0</v>
      </c>
      <c r="E381" s="57">
        <f t="shared" si="159"/>
        <v>0</v>
      </c>
      <c r="F381" s="36">
        <f t="shared" si="160"/>
        <v>0</v>
      </c>
      <c r="G381" s="58">
        <f>SUM(GASMES!X381)</f>
        <v>0</v>
      </c>
      <c r="H381" s="36">
        <f t="shared" si="154"/>
        <v>0</v>
      </c>
      <c r="I381" s="55"/>
      <c r="J381" s="36">
        <f t="shared" si="155"/>
        <v>0</v>
      </c>
      <c r="K381" s="37">
        <f t="shared" si="156"/>
        <v>0</v>
      </c>
      <c r="L381" s="36">
        <f t="shared" si="157"/>
        <v>0</v>
      </c>
      <c r="M381" s="25">
        <f t="shared" si="158"/>
        <v>0</v>
      </c>
    </row>
    <row r="382" spans="1:13" ht="12.75" hidden="1">
      <c r="A382" s="30" t="s">
        <v>656</v>
      </c>
      <c r="B382" s="32" t="s">
        <v>657</v>
      </c>
      <c r="C382" s="42"/>
      <c r="D382" s="58">
        <f>SUM(GASMES!W382)</f>
        <v>0</v>
      </c>
      <c r="E382" s="57">
        <f t="shared" si="159"/>
        <v>0</v>
      </c>
      <c r="F382" s="36">
        <f t="shared" si="160"/>
        <v>0</v>
      </c>
      <c r="G382" s="58">
        <f>SUM(GASMES!X382)</f>
        <v>0</v>
      </c>
      <c r="H382" s="36">
        <f t="shared" si="154"/>
        <v>0</v>
      </c>
      <c r="I382" s="55"/>
      <c r="J382" s="36">
        <f t="shared" si="155"/>
        <v>0</v>
      </c>
      <c r="K382" s="37">
        <f t="shared" si="156"/>
        <v>0</v>
      </c>
      <c r="L382" s="36">
        <f t="shared" si="157"/>
        <v>0</v>
      </c>
      <c r="M382" s="25">
        <f t="shared" si="158"/>
        <v>0</v>
      </c>
    </row>
    <row r="383" spans="1:13" ht="12.75" hidden="1">
      <c r="A383" s="30" t="s">
        <v>658</v>
      </c>
      <c r="B383" s="32" t="s">
        <v>659</v>
      </c>
      <c r="C383" s="42"/>
      <c r="D383" s="58">
        <f>SUM(GASMES!W383)</f>
        <v>0</v>
      </c>
      <c r="E383" s="57">
        <f t="shared" si="159"/>
        <v>0</v>
      </c>
      <c r="F383" s="36">
        <f t="shared" si="160"/>
        <v>0</v>
      </c>
      <c r="G383" s="58">
        <f>SUM(GASMES!X383)</f>
        <v>0</v>
      </c>
      <c r="H383" s="36">
        <f aca="true" t="shared" si="161" ref="H383:H391">IF(OR(G383=0,E383=0),0,G383/E383)*100</f>
        <v>0</v>
      </c>
      <c r="I383" s="55"/>
      <c r="J383" s="36">
        <f aca="true" t="shared" si="162" ref="J383:J391">IF(OR(I383=0,E383=0),0,I383/E383)*100</f>
        <v>0</v>
      </c>
      <c r="K383" s="37">
        <f aca="true" t="shared" si="163" ref="K383:K391">SUM(G383+I383)</f>
        <v>0</v>
      </c>
      <c r="L383" s="36">
        <f aca="true" t="shared" si="164" ref="L383:L391">IF(OR(K383=0,E383=0),0,K383/E383)*100</f>
        <v>0</v>
      </c>
      <c r="M383" s="25">
        <f aca="true" t="shared" si="165" ref="M383:M391">SUM(E383-K383)</f>
        <v>0</v>
      </c>
    </row>
    <row r="384" spans="1:13" ht="12.75" hidden="1">
      <c r="A384" s="30" t="s">
        <v>660</v>
      </c>
      <c r="B384" s="32" t="s">
        <v>661</v>
      </c>
      <c r="C384" s="42">
        <f>SUM(C385:C387)</f>
        <v>0</v>
      </c>
      <c r="D384" s="58">
        <f>SUM(GASMES!W384)</f>
        <v>0</v>
      </c>
      <c r="E384" s="57">
        <f t="shared" si="159"/>
        <v>0</v>
      </c>
      <c r="F384" s="36">
        <f t="shared" si="160"/>
        <v>0</v>
      </c>
      <c r="G384" s="58">
        <f>SUM(GASMES!X384)</f>
        <v>0</v>
      </c>
      <c r="H384" s="36">
        <f t="shared" si="161"/>
        <v>0</v>
      </c>
      <c r="I384" s="55">
        <f>SUM(I385:I387)</f>
        <v>0</v>
      </c>
      <c r="J384" s="36">
        <f t="shared" si="162"/>
        <v>0</v>
      </c>
      <c r="K384" s="37">
        <f t="shared" si="163"/>
        <v>0</v>
      </c>
      <c r="L384" s="36">
        <f t="shared" si="164"/>
        <v>0</v>
      </c>
      <c r="M384" s="25">
        <f t="shared" si="165"/>
        <v>0</v>
      </c>
    </row>
    <row r="385" spans="1:13" ht="12.75" hidden="1">
      <c r="A385" s="30" t="s">
        <v>662</v>
      </c>
      <c r="B385" s="32" t="s">
        <v>663</v>
      </c>
      <c r="C385" s="42"/>
      <c r="D385" s="58">
        <f>SUM(GASMES!W385)</f>
        <v>0</v>
      </c>
      <c r="E385" s="57">
        <f t="shared" si="159"/>
        <v>0</v>
      </c>
      <c r="F385" s="36">
        <f t="shared" si="160"/>
        <v>0</v>
      </c>
      <c r="G385" s="58">
        <f>SUM(GASMES!X385)</f>
        <v>0</v>
      </c>
      <c r="H385" s="36">
        <f t="shared" si="161"/>
        <v>0</v>
      </c>
      <c r="I385" s="55"/>
      <c r="J385" s="36">
        <f t="shared" si="162"/>
        <v>0</v>
      </c>
      <c r="K385" s="37">
        <f t="shared" si="163"/>
        <v>0</v>
      </c>
      <c r="L385" s="36">
        <f t="shared" si="164"/>
        <v>0</v>
      </c>
      <c r="M385" s="25">
        <f t="shared" si="165"/>
        <v>0</v>
      </c>
    </row>
    <row r="386" spans="1:13" ht="12.75" hidden="1">
      <c r="A386" s="30" t="s">
        <v>664</v>
      </c>
      <c r="B386" s="32" t="s">
        <v>665</v>
      </c>
      <c r="C386" s="42"/>
      <c r="D386" s="58">
        <f>SUM(GASMES!W386)</f>
        <v>0</v>
      </c>
      <c r="E386" s="57">
        <f aca="true" t="shared" si="166" ref="E386:E391">SUM(C386+D386)</f>
        <v>0</v>
      </c>
      <c r="F386" s="36">
        <f aca="true" t="shared" si="167" ref="F386:F391">IF(OR(E386=0,E$391=0),0,E386/E$391)*100</f>
        <v>0</v>
      </c>
      <c r="G386" s="58">
        <f>SUM(GASMES!X386)</f>
        <v>0</v>
      </c>
      <c r="H386" s="36">
        <f t="shared" si="161"/>
        <v>0</v>
      </c>
      <c r="I386" s="55"/>
      <c r="J386" s="36">
        <f t="shared" si="162"/>
        <v>0</v>
      </c>
      <c r="K386" s="37">
        <f t="shared" si="163"/>
        <v>0</v>
      </c>
      <c r="L386" s="36">
        <f t="shared" si="164"/>
        <v>0</v>
      </c>
      <c r="M386" s="25">
        <f t="shared" si="165"/>
        <v>0</v>
      </c>
    </row>
    <row r="387" spans="1:13" ht="12.75" hidden="1">
      <c r="A387" s="30" t="s">
        <v>666</v>
      </c>
      <c r="B387" s="32" t="s">
        <v>667</v>
      </c>
      <c r="C387" s="42"/>
      <c r="D387" s="58">
        <f>SUM(GASMES!W387)</f>
        <v>0</v>
      </c>
      <c r="E387" s="57">
        <f t="shared" si="166"/>
        <v>0</v>
      </c>
      <c r="F387" s="36">
        <f t="shared" si="167"/>
        <v>0</v>
      </c>
      <c r="G387" s="58">
        <f>SUM(GASMES!X387)</f>
        <v>0</v>
      </c>
      <c r="H387" s="36">
        <f t="shared" si="161"/>
        <v>0</v>
      </c>
      <c r="I387" s="55"/>
      <c r="J387" s="36">
        <f t="shared" si="162"/>
        <v>0</v>
      </c>
      <c r="K387" s="37">
        <f t="shared" si="163"/>
        <v>0</v>
      </c>
      <c r="L387" s="36">
        <f t="shared" si="164"/>
        <v>0</v>
      </c>
      <c r="M387" s="25">
        <f t="shared" si="165"/>
        <v>0</v>
      </c>
    </row>
    <row r="388" spans="1:13" ht="12.75" hidden="1">
      <c r="A388" s="30" t="s">
        <v>668</v>
      </c>
      <c r="B388" s="32" t="s">
        <v>669</v>
      </c>
      <c r="C388" s="42"/>
      <c r="D388" s="58">
        <f>SUM(GASMES!W388)</f>
        <v>0</v>
      </c>
      <c r="E388" s="57">
        <f t="shared" si="166"/>
        <v>0</v>
      </c>
      <c r="F388" s="36">
        <f t="shared" si="167"/>
        <v>0</v>
      </c>
      <c r="G388" s="58">
        <f>SUM(GASMES!X388)</f>
        <v>0</v>
      </c>
      <c r="H388" s="36">
        <f t="shared" si="161"/>
        <v>0</v>
      </c>
      <c r="I388" s="55"/>
      <c r="J388" s="36">
        <f t="shared" si="162"/>
        <v>0</v>
      </c>
      <c r="K388" s="37">
        <f t="shared" si="163"/>
        <v>0</v>
      </c>
      <c r="L388" s="36">
        <f t="shared" si="164"/>
        <v>0</v>
      </c>
      <c r="M388" s="25">
        <f t="shared" si="165"/>
        <v>0</v>
      </c>
    </row>
    <row r="389" spans="1:13" ht="12.75" hidden="1">
      <c r="A389" s="27" t="s">
        <v>670</v>
      </c>
      <c r="B389" s="28" t="s">
        <v>470</v>
      </c>
      <c r="C389" s="46"/>
      <c r="D389" s="59">
        <f>SUM(GASMES!W389)</f>
        <v>0</v>
      </c>
      <c r="E389" s="56">
        <f t="shared" si="166"/>
        <v>0</v>
      </c>
      <c r="F389" s="34">
        <f t="shared" si="167"/>
        <v>0</v>
      </c>
      <c r="G389" s="59">
        <f>SUM(GASMES!X389)</f>
        <v>0</v>
      </c>
      <c r="H389" s="34">
        <f t="shared" si="161"/>
        <v>0</v>
      </c>
      <c r="I389" s="45"/>
      <c r="J389" s="34">
        <f t="shared" si="162"/>
        <v>0</v>
      </c>
      <c r="K389" s="35">
        <f t="shared" si="163"/>
        <v>0</v>
      </c>
      <c r="L389" s="34">
        <f t="shared" si="164"/>
        <v>0</v>
      </c>
      <c r="M389" s="29">
        <f t="shared" si="165"/>
        <v>0</v>
      </c>
    </row>
    <row r="390" spans="1:13" ht="13.5" thickBot="1">
      <c r="A390" s="31" t="s">
        <v>671</v>
      </c>
      <c r="B390" s="28" t="s">
        <v>472</v>
      </c>
      <c r="C390" s="48"/>
      <c r="D390" s="59">
        <f>SUM(GASMES!W390)</f>
        <v>51000</v>
      </c>
      <c r="E390" s="56">
        <f t="shared" si="166"/>
        <v>51000</v>
      </c>
      <c r="F390" s="34">
        <f t="shared" si="167"/>
        <v>0.05465115514003437</v>
      </c>
      <c r="G390" s="59">
        <f>SUM(GASMES!X390)</f>
        <v>51000</v>
      </c>
      <c r="H390" s="34">
        <f t="shared" si="161"/>
        <v>100</v>
      </c>
      <c r="I390" s="47"/>
      <c r="J390" s="34">
        <f t="shared" si="162"/>
        <v>0</v>
      </c>
      <c r="K390" s="35">
        <f t="shared" si="163"/>
        <v>51000</v>
      </c>
      <c r="L390" s="34">
        <f t="shared" si="164"/>
        <v>100</v>
      </c>
      <c r="M390" s="29">
        <f t="shared" si="165"/>
        <v>0</v>
      </c>
    </row>
    <row r="391" spans="1:13" ht="13.5" thickBot="1">
      <c r="A391" s="62" t="s">
        <v>672</v>
      </c>
      <c r="B391" s="63" t="s">
        <v>673</v>
      </c>
      <c r="C391" s="79">
        <f>SUM(C7+C279+C292)</f>
        <v>103419162</v>
      </c>
      <c r="D391" s="65">
        <f>SUM(GASMES!W391)</f>
        <v>-10100000</v>
      </c>
      <c r="E391" s="66">
        <f t="shared" si="166"/>
        <v>93319162</v>
      </c>
      <c r="F391" s="67">
        <f t="shared" si="167"/>
        <v>100</v>
      </c>
      <c r="G391" s="65">
        <f>SUM(GASMES!X391)</f>
        <v>52847126.192</v>
      </c>
      <c r="H391" s="67">
        <f t="shared" si="161"/>
        <v>56.630519455371875</v>
      </c>
      <c r="I391" s="64">
        <f>SUM(I7+I279+I292)</f>
        <v>36544198.781</v>
      </c>
      <c r="J391" s="67">
        <f t="shared" si="162"/>
        <v>39.16044464801345</v>
      </c>
      <c r="K391" s="68">
        <f t="shared" si="163"/>
        <v>89391324.973</v>
      </c>
      <c r="L391" s="67">
        <f t="shared" si="164"/>
        <v>95.79096410338533</v>
      </c>
      <c r="M391" s="69">
        <f t="shared" si="165"/>
        <v>3927837.026999995</v>
      </c>
    </row>
    <row r="392" ht="12.75">
      <c r="I392" s="80"/>
    </row>
  </sheetData>
  <printOptions horizontalCentered="1" verticalCentered="1"/>
  <pageMargins left="0.3937007874015748" right="0.3937007874015748" top="0.1968503937007874" bottom="0.1968503937007874" header="0.31496062992125984" footer="0.5118110236220472"/>
  <pageSetup horizontalDpi="300" verticalDpi="300" orientation="landscape" scale="85" r:id="rId1"/>
  <headerFooter alignWithMargins="0">
    <oddHeader>&amp;L&amp;"Arial,Negrita"CONTRALORIA DE SANTA FE DE BOGOTA
UNIDAD DE FINANZAS PUBLICAS
DIVISION DE ANALISIS ECONOMICO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CONTRALORIA DE BOGOTA</cp:lastModifiedBy>
  <cp:lastPrinted>2000-02-15T14:36:06Z</cp:lastPrinted>
  <dcterms:modified xsi:type="dcterms:W3CDTF">2002-06-07T14:17:38Z</dcterms:modified>
  <cp:category/>
  <cp:version/>
  <cp:contentType/>
  <cp:contentStatus/>
</cp:coreProperties>
</file>